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B:\Planeación\2024\Ley de Transparencia\"/>
    </mc:Choice>
  </mc:AlternateContent>
  <bookViews>
    <workbookView xWindow="-120" yWindow="-120" windowWidth="29040" windowHeight="15720"/>
  </bookViews>
  <sheets>
    <sheet name="EJECU 1ABR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" i="3" l="1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7" i="3"/>
  <c r="W6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7" i="3"/>
  <c r="R110" i="3"/>
  <c r="S110" i="3"/>
  <c r="T110" i="3" s="1"/>
  <c r="Z6" i="3"/>
  <c r="Z110" i="3" s="1"/>
  <c r="Y6" i="3"/>
  <c r="Y110" i="3" s="1"/>
  <c r="X6" i="3"/>
  <c r="X110" i="3" s="1"/>
  <c r="V6" i="3"/>
  <c r="V110" i="3" s="1"/>
  <c r="U6" i="3"/>
  <c r="U110" i="3" s="1"/>
  <c r="S6" i="3"/>
  <c r="T6" i="3" s="1"/>
  <c r="R6" i="3"/>
  <c r="P6" i="3"/>
  <c r="P110" i="3" s="1"/>
  <c r="Q110" i="3" s="1"/>
  <c r="O6" i="3"/>
  <c r="O110" i="3" s="1"/>
  <c r="N6" i="3"/>
  <c r="N110" i="3" s="1"/>
  <c r="M6" i="3"/>
  <c r="M110" i="3" s="1"/>
  <c r="Q6" i="3" l="1"/>
</calcChain>
</file>

<file path=xl/sharedStrings.xml><?xml version="1.0" encoding="utf-8"?>
<sst xmlns="http://schemas.openxmlformats.org/spreadsheetml/2006/main" count="1076" uniqueCount="170">
  <si>
    <t>Reporte de ejecución presupuestal</t>
  </si>
  <si>
    <t>13-12-00 UNIDAD DE INFORMACIÓN Y ANÁLISIS FINANCIERO</t>
  </si>
  <si>
    <t>2024-04-01-7:22 a. m.</t>
  </si>
  <si>
    <t/>
  </si>
  <si>
    <t>TIPO</t>
  </si>
  <si>
    <t>CTA</t>
  </si>
  <si>
    <t>SUBC</t>
  </si>
  <si>
    <t>OBJG</t>
  </si>
  <si>
    <t>ORD</t>
  </si>
  <si>
    <t>SORD</t>
  </si>
  <si>
    <t>ITEM</t>
  </si>
  <si>
    <t>CONCEPTO</t>
  </si>
  <si>
    <t>FUENTE</t>
  </si>
  <si>
    <t>SITUACION</t>
  </si>
  <si>
    <t>REC.</t>
  </si>
  <si>
    <t>RECURSO</t>
  </si>
  <si>
    <t>A</t>
  </si>
  <si>
    <t xml:space="preserve">FUNCIONAMIENTO </t>
  </si>
  <si>
    <t>Nación</t>
  </si>
  <si>
    <t>CSF</t>
  </si>
  <si>
    <t>10</t>
  </si>
  <si>
    <t>RECURSOS CORRIENTES</t>
  </si>
  <si>
    <t>SSF</t>
  </si>
  <si>
    <t>11</t>
  </si>
  <si>
    <t>OTROS RECURSOS DEL TESORO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</si>
  <si>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</si>
  <si>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</si>
  <si>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</si>
  <si>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</si>
  <si>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</si>
  <si>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</si>
  <si>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</si>
  <si>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</si>
  <si>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</si>
  <si>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</si>
  <si>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</si>
  <si>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</si>
  <si>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</si>
  <si>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</si>
  <si>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</si>
  <si>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</si>
  <si>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</si>
  <si>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</si>
  <si>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</si>
  <si>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</si>
  <si>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</si>
  <si>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</si>
  <si>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</si>
  <si>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02</t>
  </si>
  <si>
    <t>CONTRIBUCIONES INHERENTES A LA NÓMINA</t>
  </si>
  <si>
    <t>APORTES A LA SEGURIDAD SOCIAL EN PENSIONES</t>
  </si>
  <si>
    <t>002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</si>
  <si>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</si>
  <si>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</si>
  <si>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</si>
  <si>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</si>
  <si>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</si>
  <si>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</si>
  <si>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</si>
  <si>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REMUNERACIONES NO CONSTITUTIVAS DE FACTOR SALARIAL</t>
  </si>
  <si>
    <t>PRESTACIONES SOCIALES SEGÚN DEFINICIÓN LEGAL</t>
  </si>
  <si>
    <t>VACACIONES</t>
  </si>
  <si>
    <t>INDEMNIZACIÓN POR VACACIONES</t>
  </si>
  <si>
    <t>BONIFICACIÓN ESPECIAL DE RECREACIÓN</t>
  </si>
  <si>
    <t>PRIMA TÉCNICA NO SALARIAL</t>
  </si>
  <si>
    <t>PRIMA DE GESTIÓN</t>
  </si>
  <si>
    <t>016</t>
  </si>
  <si>
    <t>PRIMA DE COORDINACIÓN</t>
  </si>
  <si>
    <t>030</t>
  </si>
  <si>
    <t>BONIFICACIÓN DE DIRECCIÓN</t>
  </si>
  <si>
    <t>ADQUISICIÓN DE BIENES  Y SERVICIOS</t>
  </si>
  <si>
    <t>ADQUISICIÓN DE ACTIVOS NO FINANCIEROS</t>
  </si>
  <si>
    <t>ACTIVOS FIJOS</t>
  </si>
  <si>
    <t>MAQUINARIA Y EQUIPO</t>
  </si>
  <si>
    <t>EQUIPO Y APARATOS DE RADIO, TELEVISIÓN Y COMUNICACIONES</t>
  </si>
  <si>
    <t>ADQUISICIONES DIFERENTES DE ACTIVOS</t>
  </si>
  <si>
    <t>MATERIALES Y SUMINISTROS</t>
  </si>
  <si>
    <t>PRODUCTOS ALIMENTICIOS, BEBIDAS Y TABACO; TEXTILES, PRENDAS DE VESTIR Y PRODUCTOS DE CUERO</t>
  </si>
  <si>
    <t>DOTACIÓN (PRENDAS DE VESTIR Y CALZADO)</t>
  </si>
  <si>
    <t>OTROS BIENES TRANSPORTABLES (EXCEPTO PRODUCTOS METÁLICOS, MAQUINARIA Y EQUIPO)</t>
  </si>
  <si>
    <t>PASTA O PULPA, PAPEL Y PRODUCTOS DE PAPEL; IMPRESOS Y ARTÍCULOS SIMILARES</t>
  </si>
  <si>
    <t>PRODUCTOS DE HORNOS DE COQUE; PRODUCTOS DE REFINACIÓN DE PETRÓLEO Y COMBUSTIBLE NUCLEAR</t>
  </si>
  <si>
    <t>OTROS PRODUCTOS QUÍMICOS; FIBRAS ARTIFICIALES (O FIBRAS INDUSTRIALES HECHAS POR EL HOMBRE)</t>
  </si>
  <si>
    <t>PRODUCTOS DE CAUCHO Y PLÁSTICO</t>
  </si>
  <si>
    <t>OTROS BIENES TRANSPORTABLES N.C.P.</t>
  </si>
  <si>
    <t>ADQUISICIÓN DE SERVICIOS</t>
  </si>
  <si>
    <t>COMERCIO Y DISTRIBUCIÓN; ALOJAMIENTO; SERVICIOS DE SUMINISTRO DE COMIDAS Y BEBIDAS; SERVICIOS DE TRANSPORTE; Y SERVICIOS DE DISTRIBUCIÓN DE ELECTRICIDAD, GAS Y AGUA</t>
  </si>
  <si>
    <t>ALOJAMIENTO; SERVICIOS DE SUMINISTROS DE COMIDAS Y BEBIDAS</t>
  </si>
  <si>
    <t>SERVICIOS DE TRANSPORTE DE PASAJEROS</t>
  </si>
  <si>
    <t>SERVICIOS POSTALES Y DE MENSAJERÍA</t>
  </si>
  <si>
    <t>SERVICIOS DE DISTRIBUCIÓN DE ELECTRICIDAD, GAS Y AGUA (POR CUENTA PROPIA)</t>
  </si>
  <si>
    <t>SERVICIOS FINANCIEROS Y SERVICIOS CONEXOS, SERVICIOS INMOBILIARIOS Y SERVICIOS DE ARRENDAMIENTO Y LEASING</t>
  </si>
  <si>
    <t>SERVICIOS FINANCIEROS Y SERVICIOS CONEXOS</t>
  </si>
  <si>
    <t>SERVICIOS INMOBILIARIOS</t>
  </si>
  <si>
    <t>SERVICIOS PRESTADOS A LAS EMPRESAS Y SERVICIOS DE PRODUCCIÓN</t>
  </si>
  <si>
    <t>SERVICIOS PROFESIONALES, CIENTÍFICOS Y TÉCNICOS (EXCEPTO LOS SERVICIOS DE INVESTIGACION, URBANISMO, JURÍDICOS Y DE CONTABILIDAD)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</si>
  <si>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</si>
  <si>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</si>
  <si>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</si>
  <si>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PARA LA COMUNIDAD, SOCIALES Y PERSONALES</t>
  </si>
  <si>
    <t>SERVICIOS DE EDUCACIÓN</t>
  </si>
  <si>
    <t>SERVICIOS PARA EL CUIDADO DE LA SALUD HUMANA Y SERVICIOS SOCIALES</t>
  </si>
  <si>
    <t>SERVICIOS RECREATIVOS, CULTURALES Y DEPORTIVOS</t>
  </si>
  <si>
    <t>VIÁTICOS DE LOS FUNCIONARIOS EN COMISIÓN</t>
  </si>
  <si>
    <t>04</t>
  </si>
  <si>
    <t>GASTOS RESERVADOS</t>
  </si>
  <si>
    <t>TRANSFERENCIAS CORRIENTES</t>
  </si>
  <si>
    <t>PRESTACIONES PARA CUBRIR RIESGOS SOCIALES</t>
  </si>
  <si>
    <t>PRESTACIONES SOCIALES RELACIONADAS CON EL EMPLEO</t>
  </si>
  <si>
    <t>012</t>
  </si>
  <si>
    <t>INCAPACIDADES Y LICENCIAS DE MATERNIDAD Y PATERNIDAD (NO DE PENSIONES)</t>
  </si>
  <si>
    <t>INCAPACIDADES (NO DE PENSIONES)</t>
  </si>
  <si>
    <t>LICENCIAS DE MATERNIDAD Y PATERNIDAD (NO DE PENSIONES)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</si>
  <si>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</si>
  <si>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</si>
  <si>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</si>
  <si>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</si>
  <si>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</si>
  <si>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IMPUESTO SOBRE VEHÍCULOS AUTOMOTORES</t>
  </si>
  <si>
    <t>CONTRIBUCIONES</t>
  </si>
  <si>
    <t>CUOTA DE FISCALIZACIÓN Y AUDITAJE</t>
  </si>
  <si>
    <t>C</t>
  </si>
  <si>
    <t>INVERSION</t>
  </si>
  <si>
    <t>1304</t>
  </si>
  <si>
    <t>INSPECCIÓN, CONTROL Y VIGILANCIA FINANCIERA, SOLIDARIA Y DE RECURSOS PÚBLICOS</t>
  </si>
  <si>
    <t>1000</t>
  </si>
  <si>
    <t>INTERSUBSECTORIAL GOBIERNO</t>
  </si>
  <si>
    <t>2</t>
  </si>
  <si>
    <t>INCREMENTO DE LOS NIVELES DE EFICIENCIA DE LAS LABORES DE INTELIGENCIA EN LA LUCHA CONTRA EL LAVADO DE ACTIVOS Y LA FINANCIACIÓN DEL TERRORISMO A NIVEL  NACIONAL</t>
  </si>
  <si>
    <t>20106B</t>
  </si>
  <si>
    <t>2. SEGURIDAD HUMANA Y JUSTICIA SOCIAL / B. DESARTICULACIÓN CORRESPONSABLE DEL MULTICRIMEN</t>
  </si>
  <si>
    <t>1304013</t>
  </si>
  <si>
    <t>SERVICIO DE DETECCIÓN DE REDES CRIMINALES</t>
  </si>
  <si>
    <t>1304029</t>
  </si>
  <si>
    <t>SERVICIOS TECNOLÓGICOS</t>
  </si>
  <si>
    <t>1304030</t>
  </si>
  <si>
    <t>SERVICIO DE INFORMACIÓN AL SISTEMA NACIONAL ANTI LAVADO DE ACTIVOS Y CONTRA LA FINANCIACIÓN DEL TERRORISMO ACTUALIZADO</t>
  </si>
  <si>
    <t>1304032</t>
  </si>
  <si>
    <t>SERVICIO DE EDUCACIÓN INFORMAL EN TÉCNICAS DE INVESTIGACIÓN E INTELIGENCIA</t>
  </si>
  <si>
    <t>ADQUIS. DE BYS - SERVICIO DE DETECCIÓN DE REDES CRIMINALES - INCREMENTO DE LOS NIVELES DE EFICIENCIA DE LAS LABORES DE INTELIGENCIA EN LA LUCHA CONTRA EL LAVADO DE ACTIVOS Y LA FINANCIACIÓN DEL TERRORISMO A NIVEL  NACIONAL</t>
  </si>
  <si>
    <t>ADQUIS. DE BYS - SERVICIOS TECNOLÓGICOS - INCREMENTO DE LOS NIVELES DE EFICIENCIA DE LAS LABORES DE INTELIGENCIA EN LA LUCHA CONTRA EL LAVADO DE ACTIVOS Y LA FINANCIACIÓN DEL TERRORISMO A NIVEL  NACIONAL</t>
  </si>
  <si>
    <t xml:space="preserve">ADQUIS. DE BYS - SERVICIO DE INFORMACIÓN AL SISTEMA NACIONAL ANTI LAVADO DE ACTIVOS Y CONTRA LA FINANCIACIÓN DEL TERRORISMO ACTUALIZADO - INCREMENTO DE LOS NIVELES DE EFICIENCIA DE LAS LABORES DE INTELIGENCIA EN LA LUCHA CONTRA EL </t>
  </si>
  <si>
    <t>ADQUIS. DE BYS - SERVICIO DE EDUCACIÓN INFORMAL EN TÉCNICAS DE INVESTIGACIÓN E INTELIGENCIA - INCREMENTO DE LOS NIVELES DE EFICIENCIA DE LAS LABORES DE INTELIGENCIA EN LA LUCHA CONTRA EL LAVADO DE ACTIVOS Y LA FINANCIACIÓN DEL TERR</t>
  </si>
  <si>
    <t>1399</t>
  </si>
  <si>
    <t>FORTALECIMIENTO DE LA GESTIÓN Y DIRECCIÓN DEL SECTOR HACIENDA</t>
  </si>
  <si>
    <t>1</t>
  </si>
  <si>
    <t>AMPLIACIÓN DE LA CAPACIDAD INSTITUCIONAL EN EL APOYO A LOS PROCESOS MISIONALES A NIVEL  NACIONAL</t>
  </si>
  <si>
    <t>1399060</t>
  </si>
  <si>
    <t>SERVICIO DE IMPLEMENTACIÓN SISTEMAS DE GESTIÓN</t>
  </si>
  <si>
    <t>1399064</t>
  </si>
  <si>
    <t>DOCUMENTO PARA LA PLANEACIÓN ESTRATÉGICA EN TI</t>
  </si>
  <si>
    <t>1399065</t>
  </si>
  <si>
    <t>ADQUIS. DE BYS - SERVICIO DE IMPLEMENTACIÓN SISTEMAS DE GESTIÓN - AMPLIACIÓN DE LA CAPACIDAD INSTITUCIONAL EN EL APOYO A LOS PROCESOS MISIONALES A NIVEL  NACIONAL</t>
  </si>
  <si>
    <t>ADQUIS. DE BYS - DOCUMENTO PARA LA PLANEACIÓN ESTRATÉGICA EN TI - AMPLIACIÓN DE LA CAPACIDAD INSTITUCIONAL EN EL APOYO A LOS PROCESOS MISIONALES A NIVEL  NACIONAL</t>
  </si>
  <si>
    <t>ADQUIS. DE BYS - SERVICIOS TECNOLÓGICOS - AMPLIACIÓN DE LA CAPACIDAD INSTITUCIONAL EN EL APOYO A LOS PROCESOS MISIONALES A NIVEL  NACIONAL</t>
  </si>
  <si>
    <t>FECHA MOVIMIENTOS:1/01/2024 A 31/03/2024</t>
  </si>
  <si>
    <t>APROPIACION
VIGENTE DEPGSTO</t>
  </si>
  <si>
    <t>TOTAL CDP
DEPGSTOS</t>
  </si>
  <si>
    <t>APROPIACION
DISPONIBLE DEPGSTO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</si>
  <si>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</si>
  <si>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</si>
  <si>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</si>
  <si>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</si>
  <si>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</si>
  <si>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PAGOS
DEPGSTOS</t>
  </si>
  <si>
    <t>ORDENES DE PAGO
POR PAGAR DEPGSTOS</t>
  </si>
  <si>
    <t>TOTAL REINTEGROS
DEPGSTOS</t>
  </si>
  <si>
    <t>%
EJECUCION OBLIGACIONES</t>
  </si>
  <si>
    <t>%
EJECUCION ORDENES PAGO</t>
  </si>
  <si>
    <t>%
EJECUCIÓN COMPROMISOS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</si>
</sst>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\ #,##0.00"/>
  </numFmts>
  <fonts count="25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sz val="11"/>
      <name val="Calibri"/>
      <family val="2"/>
    </font>
    <font>
      <b/>
      <sz val="11"/>
      <color rgb="FF000000"/>
      <name val="Arial Narrow"/>
      <family val="2"/>
    </font>
    <font>
      <sz val="11"/>
      <color rgb="FF000000"/>
      <name val="Arial Narrow"/>
      <family val="2"/>
    </font>
    <font>
      <sz val="8"/>
      <name val="Calibri"/>
      <family val="2"/>
    </font>
    <font>
      <sz val="11"/>
      <color rgb="FF000000"/>
      <name val="Calibri"/>
      <family val="2"/>
      <scheme val="minor"/>
    </font>
    <font>
      <sz val="6"/>
      <name val="Arial Narrow"/>
      <family val="2"/>
    </font>
    <font>
      <sz val="10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sz val="11"/>
      <name val="Arial Narrow"/>
      <family val="2"/>
    </font>
    <font>
      <b/>
      <sz val="8"/>
      <color theme="0"/>
      <name val="Arial Narrow"/>
      <family val="2"/>
    </font>
    <font>
      <b/>
      <sz val="6"/>
      <color theme="0"/>
      <name val="Arial Narrow"/>
      <family val="2"/>
    </font>
    <font>
      <b/>
      <sz val="11"/>
      <name val="Arial Narrow"/>
      <family val="2"/>
    </font>
    <font>
      <b/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rgb="FFDCDCDC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9" fontId="15" fillId="0" borderId="0" applyFont="0" applyFill="0" applyBorder="0" applyAlignment="0" applyProtection="0"/>
    <xf numFmtId="0" fontId="1" fillId="0" borderId="0"/>
  </cellStyleXfs>
  <cellXfs count="46">
    <xf numFmtId="0" fontId="2" fillId="0" borderId="0" xfId="0" applyFont="1" applyFill="1" applyBorder="1"/>
    <xf numFmtId="0" fontId="2" fillId="0" borderId="0" xfId="0" applyFont="1" applyFill="1" applyBorder="1" applyAlignment="1">
      <alignment readingOrder="1"/>
    </xf>
    <xf numFmtId="0" fontId="2" fillId="0" borderId="0" xfId="0" applyFont="1" applyFill="1" applyBorder="1" applyAlignment="1"/>
    <xf numFmtId="164" fontId="11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2" fillId="0" borderId="0" xfId="0" applyFont="1" applyFill="1" applyBorder="1"/>
    <xf numFmtId="0" fontId="3" fillId="0" borderId="1" xfId="0" applyNumberFormat="1" applyFont="1" applyFill="1" applyBorder="1" applyAlignment="1">
      <alignment vertical="center" wrapText="1" readingOrder="1"/>
    </xf>
    <xf numFmtId="0" fontId="10" fillId="0" borderId="1" xfId="0" applyNumberFormat="1" applyFont="1" applyFill="1" applyBorder="1" applyAlignment="1">
      <alignment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NumberFormat="1" applyFont="1" applyFill="1" applyBorder="1" applyAlignment="1">
      <alignment horizontal="left" vertical="center" wrapText="1" readingOrder="1"/>
    </xf>
    <xf numFmtId="164" fontId="13" fillId="0" borderId="1" xfId="0" applyNumberFormat="1" applyFont="1" applyFill="1" applyBorder="1" applyAlignment="1">
      <alignment horizontal="right" vertical="center" wrapText="1" readingOrder="1"/>
    </xf>
    <xf numFmtId="164" fontId="13" fillId="0" borderId="1" xfId="0" applyNumberFormat="1" applyFont="1" applyFill="1" applyBorder="1" applyAlignment="1">
      <alignment vertical="center" wrapText="1" readingOrder="1"/>
    </xf>
    <xf numFmtId="0" fontId="6" fillId="0" borderId="1" xfId="0" applyNumberFormat="1" applyFont="1" applyFill="1" applyBorder="1" applyAlignment="1">
      <alignment vertical="center" wrapText="1" readingOrder="1"/>
    </xf>
    <xf numFmtId="0" fontId="9" fillId="0" borderId="1" xfId="0" applyNumberFormat="1" applyFont="1" applyFill="1" applyBorder="1" applyAlignment="1">
      <alignment vertical="center" wrapText="1" readingOrder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8" fillId="0" borderId="1" xfId="0" applyNumberFormat="1" applyFont="1" applyFill="1" applyBorder="1" applyAlignment="1">
      <alignment horizontal="left" vertical="center" wrapText="1" readingOrder="1"/>
    </xf>
    <xf numFmtId="164" fontId="12" fillId="0" borderId="1" xfId="0" applyNumberFormat="1" applyFont="1" applyFill="1" applyBorder="1" applyAlignment="1">
      <alignment horizontal="right" vertical="center" wrapText="1" readingOrder="1"/>
    </xf>
    <xf numFmtId="164" fontId="12" fillId="0" borderId="1" xfId="0" applyNumberFormat="1" applyFont="1" applyFill="1" applyBorder="1" applyAlignment="1">
      <alignment vertical="center" wrapText="1" readingOrder="1"/>
    </xf>
    <xf numFmtId="0" fontId="21" fillId="2" borderId="2" xfId="0" applyNumberFormat="1" applyFont="1" applyFill="1" applyBorder="1" applyAlignment="1">
      <alignment horizontal="center" vertical="top" wrapText="1" readingOrder="1"/>
    </xf>
    <xf numFmtId="0" fontId="21" fillId="2" borderId="3" xfId="0" applyNumberFormat="1" applyFont="1" applyFill="1" applyBorder="1" applyAlignment="1">
      <alignment horizontal="center" vertical="top" wrapText="1" readingOrder="1"/>
    </xf>
    <xf numFmtId="164" fontId="21" fillId="2" borderId="2" xfId="0" applyNumberFormat="1" applyFont="1" applyFill="1" applyBorder="1" applyAlignment="1">
      <alignment horizontal="center" vertical="top" wrapText="1" readingOrder="1"/>
    </xf>
    <xf numFmtId="10" fontId="13" fillId="0" borderId="1" xfId="1" applyNumberFormat="1" applyFont="1" applyFill="1" applyBorder="1" applyAlignment="1">
      <alignment horizontal="center" vertical="center" wrapText="1" readingOrder="1"/>
    </xf>
    <xf numFmtId="164" fontId="22" fillId="2" borderId="2" xfId="0" applyNumberFormat="1" applyFont="1" applyFill="1" applyBorder="1" applyAlignment="1">
      <alignment horizontal="center" vertical="top" wrapText="1" readingOrder="1"/>
    </xf>
    <xf numFmtId="10" fontId="20" fillId="0" borderId="1" xfId="1" applyNumberFormat="1" applyFont="1" applyFill="1" applyBorder="1" applyAlignment="1">
      <alignment horizontal="center" vertical="center" wrapText="1" readingOrder="1"/>
    </xf>
    <xf numFmtId="0" fontId="16" fillId="3" borderId="1" xfId="0" applyNumberFormat="1" applyFont="1" applyFill="1" applyBorder="1" applyAlignment="1">
      <alignment vertical="center" wrapText="1" readingOrder="1"/>
    </xf>
    <xf numFmtId="0" fontId="17" fillId="3" borderId="1" xfId="0" applyNumberFormat="1" applyFont="1" applyFill="1" applyBorder="1" applyAlignment="1">
      <alignment vertical="center" wrapText="1" readingOrder="1"/>
    </xf>
    <xf numFmtId="0" fontId="16" fillId="3" borderId="1" xfId="0" applyNumberFormat="1" applyFont="1" applyFill="1" applyBorder="1" applyAlignment="1">
      <alignment horizontal="center" vertical="center" wrapText="1" readingOrder="1"/>
    </xf>
    <xf numFmtId="0" fontId="18" fillId="3" borderId="1" xfId="0" applyNumberFormat="1" applyFont="1" applyFill="1" applyBorder="1" applyAlignment="1">
      <alignment horizontal="center" vertical="center" wrapText="1" readingOrder="1"/>
    </xf>
    <xf numFmtId="0" fontId="19" fillId="3" borderId="1" xfId="0" applyNumberFormat="1" applyFont="1" applyFill="1" applyBorder="1" applyAlignment="1">
      <alignment horizontal="left" vertical="center" wrapText="1" readingOrder="1"/>
    </xf>
    <xf numFmtId="164" fontId="20" fillId="3" borderId="1" xfId="0" applyNumberFormat="1" applyFont="1" applyFill="1" applyBorder="1" applyAlignment="1">
      <alignment horizontal="right" vertical="center" wrapText="1" readingOrder="1"/>
    </xf>
    <xf numFmtId="164" fontId="20" fillId="3" borderId="1" xfId="0" applyNumberFormat="1" applyFont="1" applyFill="1" applyBorder="1" applyAlignment="1">
      <alignment vertical="center" wrapText="1" readingOrder="1"/>
    </xf>
    <xf numFmtId="10" fontId="20" fillId="3" borderId="1" xfId="1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10" fillId="3" borderId="1" xfId="0" applyNumberFormat="1" applyFont="1" applyFill="1" applyBorder="1" applyAlignment="1">
      <alignment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4" fillId="3" borderId="1" xfId="0" applyNumberFormat="1" applyFont="1" applyFill="1" applyBorder="1" applyAlignment="1">
      <alignment horizontal="center" vertical="center" wrapText="1" readingOrder="1"/>
    </xf>
    <xf numFmtId="0" fontId="5" fillId="3" borderId="1" xfId="0" applyNumberFormat="1" applyFont="1" applyFill="1" applyBorder="1" applyAlignment="1">
      <alignment horizontal="left" vertical="center" wrapText="1" readingOrder="1"/>
    </xf>
    <xf numFmtId="164" fontId="13" fillId="3" borderId="1" xfId="0" applyNumberFormat="1" applyFont="1" applyFill="1" applyBorder="1" applyAlignment="1">
      <alignment horizontal="right" vertical="center" wrapText="1" readingOrder="1"/>
    </xf>
    <xf numFmtId="164" fontId="13" fillId="3" borderId="1" xfId="0" applyNumberFormat="1" applyFont="1" applyFill="1" applyBorder="1" applyAlignment="1">
      <alignment vertical="center" wrapText="1" readingOrder="1"/>
    </xf>
    <xf numFmtId="10" fontId="13" fillId="3" borderId="1" xfId="1" applyNumberFormat="1" applyFont="1" applyFill="1" applyBorder="1" applyAlignment="1">
      <alignment horizontal="center" vertical="center" wrapText="1" readingOrder="1"/>
    </xf>
    <xf numFmtId="10" fontId="23" fillId="0" borderId="1" xfId="1" applyNumberFormat="1" applyFont="1" applyFill="1" applyBorder="1" applyAlignment="1">
      <alignment horizontal="center" vertical="center" wrapText="1" readingOrder="1"/>
    </xf>
    <xf numFmtId="0" fontId="24" fillId="0" borderId="1" xfId="0" applyNumberFormat="1" applyFont="1" applyFill="1" applyBorder="1" applyAlignment="1">
      <alignment vertical="top" wrapText="1" readingOrder="1"/>
    </xf>
    <xf numFmtId="164" fontId="23" fillId="0" borderId="1" xfId="0" applyNumberFormat="1" applyFont="1" applyFill="1" applyBorder="1" applyAlignment="1">
      <alignment vertical="top" wrapText="1" readingOrder="1"/>
    </xf>
    <xf numFmtId="0" fontId="23" fillId="0" borderId="0" xfId="0" applyFont="1" applyFill="1" applyBorder="1"/>
  </cellXfs>
  <cellStyles count="3">
    <cellStyle name="Normal" xfId="0" builtinId="0"/>
    <cellStyle name="Normal 2" xfId="2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66675</xdr:rowOff>
    </xdr:from>
    <xdr:to>
      <xdr:col>5</xdr:col>
      <xdr:colOff>0</xdr:colOff>
      <xdr:row>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CEA82463-D250-4BD9-AF0C-7FF457B939E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6675"/>
          <a:ext cx="1800225" cy="695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0"/>
  <sheetViews>
    <sheetView showGridLines="0" tabSelected="1" zoomScale="93" zoomScaleNormal="93" workbookViewId="0">
      <selection activeCell="N16" sqref="N16"/>
    </sheetView>
  </sheetViews>
  <sheetFormatPr baseColWidth="10" defaultRowHeight="15" x14ac:dyDescent="0.25"/>
  <cols>
    <col min="1" max="1" width="5" style="5" bestFit="1" customWidth="1"/>
    <col min="2" max="2" width="4.5703125" style="5" bestFit="1" customWidth="1"/>
    <col min="3" max="4" width="5.5703125" style="5" bestFit="1" customWidth="1"/>
    <col min="5" max="5" width="6.28515625" style="5" bestFit="1" customWidth="1"/>
    <col min="6" max="6" width="7" style="5" bestFit="1" customWidth="1"/>
    <col min="7" max="7" width="5.140625" style="5" bestFit="1" customWidth="1"/>
    <col min="8" max="8" width="54.85546875" style="5" customWidth="1"/>
    <col min="9" max="11" width="6.140625" style="5" customWidth="1"/>
    <col min="12" max="12" width="16.85546875" style="5" bestFit="1" customWidth="1"/>
    <col min="13" max="13" width="21.42578125" style="3" bestFit="1" customWidth="1"/>
    <col min="14" max="14" width="20.28515625" style="3" bestFit="1" customWidth="1"/>
    <col min="15" max="15" width="21.42578125" style="3" bestFit="1" customWidth="1"/>
    <col min="16" max="16" width="24.28515625" style="3" bestFit="1" customWidth="1"/>
    <col min="17" max="17" width="12.140625" style="3" customWidth="1"/>
    <col min="18" max="18" width="18.28515625" style="3" bestFit="1" customWidth="1"/>
    <col min="19" max="19" width="20.28515625" style="3" bestFit="1" customWidth="1"/>
    <col min="20" max="20" width="11.85546875" style="3" customWidth="1"/>
    <col min="21" max="21" width="20.28515625" style="3" bestFit="1" customWidth="1"/>
    <col min="22" max="22" width="22" style="3" bestFit="1" customWidth="1"/>
    <col min="23" max="23" width="11.5703125" style="3" customWidth="1"/>
    <col min="24" max="24" width="20.28515625" style="3" bestFit="1" customWidth="1"/>
    <col min="25" max="25" width="19.28515625" style="3" customWidth="1"/>
    <col min="26" max="26" width="16.85546875" style="3" customWidth="1"/>
    <col min="27" max="27" width="0.5703125" style="5" customWidth="1"/>
    <col min="28" max="16384" width="11.42578125" style="5"/>
  </cols>
  <sheetData>
    <row r="1" spans="1:26" x14ac:dyDescent="0.25">
      <c r="H1" s="5" t="s">
        <v>0</v>
      </c>
    </row>
    <row r="2" spans="1:26" x14ac:dyDescent="0.25">
      <c r="A2" s="2"/>
      <c r="B2" s="2"/>
      <c r="C2" s="2"/>
      <c r="D2" s="2"/>
      <c r="E2" s="2"/>
      <c r="H2" s="5" t="s">
        <v>1</v>
      </c>
    </row>
    <row r="3" spans="1:26" x14ac:dyDescent="0.25">
      <c r="A3" s="2"/>
      <c r="B3" s="2"/>
      <c r="C3" s="2"/>
      <c r="D3" s="2"/>
      <c r="E3" s="2"/>
      <c r="G3" s="1"/>
      <c r="H3" s="1" t="s">
        <v>2</v>
      </c>
      <c r="I3" s="1"/>
    </row>
    <row r="4" spans="1:26" x14ac:dyDescent="0.25">
      <c r="A4" s="2"/>
      <c r="B4" s="2"/>
      <c r="C4" s="2"/>
      <c r="D4" s="2"/>
      <c r="E4" s="2"/>
      <c r="G4" s="1"/>
      <c r="H4" s="1" t="s">
        <v>155</v>
      </c>
      <c r="I4" s="1"/>
    </row>
    <row r="5" spans="1:26" s="4" customFormat="1" ht="38.25" x14ac:dyDescent="0.2">
      <c r="A5" s="20" t="s">
        <v>4</v>
      </c>
      <c r="B5" s="21" t="s">
        <v>5</v>
      </c>
      <c r="C5" s="20" t="s">
        <v>6</v>
      </c>
      <c r="D5" s="20" t="s">
        <v>7</v>
      </c>
      <c r="E5" s="20" t="s">
        <v>8</v>
      </c>
      <c r="F5" s="20" t="s">
        <v>9</v>
      </c>
      <c r="G5" s="20" t="s">
        <v>10</v>
      </c>
      <c r="H5" s="20" t="s">
        <v>11</v>
      </c>
      <c r="I5" s="20" t="s">
        <v>12</v>
      </c>
      <c r="J5" s="20" t="s">
        <v>13</v>
      </c>
      <c r="K5" s="20" t="s">
        <v>14</v>
      </c>
      <c r="L5" s="20" t="s">
        <v>15</v>
      </c>
      <c r="M5" s="22" t="s">
        <v>156</v>
      </c>
      <c r="N5" s="22" t="s">
        <v>157</v>
      </c>
      <c r="O5" s="22" t="s">
        <v>158</v>
      </c>
      <c r="P5" s="22" t="s">
        <v>159</v>
      </c>
      <c r="Q5" s="24" t="s">
        <v>169</v>
      </c>
      <c r="R5" s="22" t="s">
        <v>160</v>
      </c>
      <c r="S5" s="22" t="s">
        <v>161</v>
      </c>
      <c r="T5" s="24" t="s">
        <v>167</v>
      </c>
      <c r="U5" s="22" t="s">
        <v>162</v>
      </c>
      <c r="V5" s="22" t="s">
        <v>163</v>
      </c>
      <c r="W5" s="24" t="s">
        <v>168</v>
      </c>
      <c r="X5" s="22" t="s">
        <v>164</v>
      </c>
      <c r="Y5" s="22" t="s">
        <v>165</v>
      </c>
      <c r="Z5" s="22" t="s">
        <v>166</v>
      </c>
    </row>
    <row r="6" spans="1:26" ht="16.5" x14ac:dyDescent="0.25">
      <c r="A6" s="26" t="s">
        <v>16</v>
      </c>
      <c r="B6" s="26"/>
      <c r="C6" s="26"/>
      <c r="D6" s="26"/>
      <c r="E6" s="26"/>
      <c r="F6" s="26"/>
      <c r="G6" s="26"/>
      <c r="H6" s="27" t="s">
        <v>17</v>
      </c>
      <c r="I6" s="28" t="s">
        <v>18</v>
      </c>
      <c r="J6" s="28" t="s">
        <v>19</v>
      </c>
      <c r="K6" s="29" t="s">
        <v>20</v>
      </c>
      <c r="L6" s="30" t="s">
        <v>21</v>
      </c>
      <c r="M6" s="31">
        <f>23864000000+M7</f>
        <v>23914000000</v>
      </c>
      <c r="N6" s="31">
        <f>5826220648.89+N7</f>
        <v>5826220648.8900003</v>
      </c>
      <c r="O6" s="31">
        <f>18037779351.11+O7</f>
        <v>18087779351.110001</v>
      </c>
      <c r="P6" s="32">
        <f>5815046879.89+P7</f>
        <v>5815046879.8900003</v>
      </c>
      <c r="Q6" s="33">
        <f>+P6/M6</f>
        <v>0.24316496110604668</v>
      </c>
      <c r="R6" s="31">
        <f>11173769+R7</f>
        <v>11173769</v>
      </c>
      <c r="S6" s="31">
        <f>5000685413.84+S7</f>
        <v>5000685413.8400002</v>
      </c>
      <c r="T6" s="33">
        <f>+S6/M6</f>
        <v>0.20911120740319478</v>
      </c>
      <c r="U6" s="31">
        <f>814361466.05+U7</f>
        <v>814361466.04999995</v>
      </c>
      <c r="V6" s="31">
        <f>5000685413.84+V7</f>
        <v>5000685413.8400002</v>
      </c>
      <c r="W6" s="33">
        <f>+V6/M6</f>
        <v>0.20911120740319478</v>
      </c>
      <c r="X6" s="31">
        <f>4494766268.84+X7</f>
        <v>4494766268.8400002</v>
      </c>
      <c r="Y6" s="31">
        <f>505919145+Y7</f>
        <v>505919145</v>
      </c>
      <c r="Z6" s="31">
        <f>1468147+Z7</f>
        <v>1468147</v>
      </c>
    </row>
    <row r="7" spans="1:26" ht="16.5" x14ac:dyDescent="0.25">
      <c r="A7" s="6" t="s">
        <v>16</v>
      </c>
      <c r="B7" s="6"/>
      <c r="C7" s="6"/>
      <c r="D7" s="6"/>
      <c r="E7" s="6"/>
      <c r="F7" s="6"/>
      <c r="G7" s="6"/>
      <c r="H7" s="7" t="s">
        <v>17</v>
      </c>
      <c r="I7" s="8" t="s">
        <v>18</v>
      </c>
      <c r="J7" s="8" t="s">
        <v>22</v>
      </c>
      <c r="K7" s="9" t="s">
        <v>23</v>
      </c>
      <c r="L7" s="10" t="s">
        <v>24</v>
      </c>
      <c r="M7" s="11">
        <v>50000000</v>
      </c>
      <c r="N7" s="11">
        <v>0</v>
      </c>
      <c r="O7" s="11">
        <v>50000000</v>
      </c>
      <c r="P7" s="12">
        <v>0</v>
      </c>
      <c r="Q7" s="23">
        <f>+P7/M7</f>
        <v>0</v>
      </c>
      <c r="R7" s="11">
        <v>0</v>
      </c>
      <c r="S7" s="11">
        <v>0</v>
      </c>
      <c r="T7" s="25">
        <f>+S7/M7</f>
        <v>0</v>
      </c>
      <c r="U7" s="11">
        <v>0</v>
      </c>
      <c r="V7" s="11">
        <v>0</v>
      </c>
      <c r="W7" s="25">
        <f>+V7/M7</f>
        <v>0</v>
      </c>
      <c r="X7" s="11">
        <v>0</v>
      </c>
      <c r="Y7" s="11">
        <v>0</v>
      </c>
      <c r="Z7" s="11">
        <v>0</v>
      </c>
    </row>
    <row r="8" spans="1:26" ht="16.5" x14ac:dyDescent="0.25">
      <c r="A8" s="6" t="s">
        <v>16</v>
      </c>
      <c r="B8" s="6" t="s">
        <v>25</v>
      </c>
      <c r="C8" s="6"/>
      <c r="D8" s="6"/>
      <c r="E8" s="6"/>
      <c r="F8" s="6"/>
      <c r="G8" s="6"/>
      <c r="H8" s="7" t="s">
        <v>26</v>
      </c>
      <c r="I8" s="8" t="s">
        <v>18</v>
      </c>
      <c r="J8" s="8" t="s">
        <v>19</v>
      </c>
      <c r="K8" s="9" t="s">
        <v>20</v>
      </c>
      <c r="L8" s="10" t="s">
        <v>21</v>
      </c>
      <c r="M8" s="11">
        <v>21337000000</v>
      </c>
      <c r="N8" s="11">
        <v>4602636958</v>
      </c>
      <c r="O8" s="11">
        <v>16734363042</v>
      </c>
      <c r="P8" s="12">
        <v>4602636958</v>
      </c>
      <c r="Q8" s="23">
        <f t="shared" ref="Q8:Q71" si="0">+P8/M8</f>
        <v>0.2157115319866898</v>
      </c>
      <c r="R8" s="11">
        <v>0</v>
      </c>
      <c r="S8" s="11">
        <v>4602636958</v>
      </c>
      <c r="T8" s="25">
        <f t="shared" ref="T8:T71" si="1">+S8/M8</f>
        <v>0.2157115319866898</v>
      </c>
      <c r="U8" s="11">
        <v>0</v>
      </c>
      <c r="V8" s="11">
        <v>4602636958</v>
      </c>
      <c r="W8" s="25">
        <f t="shared" ref="W8:W71" si="2">+V8/M8</f>
        <v>0.2157115319866898</v>
      </c>
      <c r="X8" s="11">
        <v>4102188598</v>
      </c>
      <c r="Y8" s="11">
        <v>500448360</v>
      </c>
      <c r="Z8" s="11">
        <v>0</v>
      </c>
    </row>
    <row r="9" spans="1:26" ht="16.5" x14ac:dyDescent="0.25">
      <c r="A9" s="6" t="s">
        <v>16</v>
      </c>
      <c r="B9" s="6" t="s">
        <v>25</v>
      </c>
      <c r="C9" s="6" t="s">
        <v>25</v>
      </c>
      <c r="D9" s="6"/>
      <c r="E9" s="6"/>
      <c r="F9" s="6"/>
      <c r="G9" s="6"/>
      <c r="H9" s="7" t="s">
        <v>27</v>
      </c>
      <c r="I9" s="8" t="s">
        <v>18</v>
      </c>
      <c r="J9" s="8" t="s">
        <v>19</v>
      </c>
      <c r="K9" s="9" t="s">
        <v>20</v>
      </c>
      <c r="L9" s="10" t="s">
        <v>21</v>
      </c>
      <c r="M9" s="11">
        <v>21337000000</v>
      </c>
      <c r="N9" s="11">
        <v>4602636958</v>
      </c>
      <c r="O9" s="11">
        <v>16734363042</v>
      </c>
      <c r="P9" s="12">
        <v>4602636958</v>
      </c>
      <c r="Q9" s="23">
        <f t="shared" si="0"/>
        <v>0.2157115319866898</v>
      </c>
      <c r="R9" s="11">
        <v>0</v>
      </c>
      <c r="S9" s="11">
        <v>4602636958</v>
      </c>
      <c r="T9" s="25">
        <f t="shared" si="1"/>
        <v>0.2157115319866898</v>
      </c>
      <c r="U9" s="11">
        <v>0</v>
      </c>
      <c r="V9" s="11">
        <v>4602636958</v>
      </c>
      <c r="W9" s="25">
        <f t="shared" si="2"/>
        <v>0.2157115319866898</v>
      </c>
      <c r="X9" s="11">
        <v>4102188598</v>
      </c>
      <c r="Y9" s="11">
        <v>500448360</v>
      </c>
      <c r="Z9" s="11">
        <v>0</v>
      </c>
    </row>
    <row r="10" spans="1:26" ht="16.5" x14ac:dyDescent="0.25">
      <c r="A10" s="13" t="s">
        <v>16</v>
      </c>
      <c r="B10" s="13" t="s">
        <v>25</v>
      </c>
      <c r="C10" s="13" t="s">
        <v>25</v>
      </c>
      <c r="D10" s="13" t="s">
        <v>25</v>
      </c>
      <c r="E10" s="13"/>
      <c r="F10" s="13"/>
      <c r="G10" s="13"/>
      <c r="H10" s="14" t="s">
        <v>28</v>
      </c>
      <c r="I10" s="15" t="s">
        <v>18</v>
      </c>
      <c r="J10" s="15" t="s">
        <v>19</v>
      </c>
      <c r="K10" s="16" t="s">
        <v>20</v>
      </c>
      <c r="L10" s="17" t="s">
        <v>21</v>
      </c>
      <c r="M10" s="18">
        <v>14901000000</v>
      </c>
      <c r="N10" s="18">
        <v>3141944008</v>
      </c>
      <c r="O10" s="18">
        <v>11759055992</v>
      </c>
      <c r="P10" s="19">
        <v>3141944008</v>
      </c>
      <c r="Q10" s="23">
        <f t="shared" si="0"/>
        <v>0.21085457405543251</v>
      </c>
      <c r="R10" s="18">
        <v>0</v>
      </c>
      <c r="S10" s="18">
        <v>3141944008</v>
      </c>
      <c r="T10" s="25">
        <f t="shared" si="1"/>
        <v>0.21085457405543251</v>
      </c>
      <c r="U10" s="18">
        <v>0</v>
      </c>
      <c r="V10" s="18">
        <v>3141944008</v>
      </c>
      <c r="W10" s="25">
        <f t="shared" si="2"/>
        <v>0.21085457405543251</v>
      </c>
      <c r="X10" s="18">
        <v>3141944008</v>
      </c>
      <c r="Y10" s="18">
        <v>0</v>
      </c>
      <c r="Z10" s="18">
        <v>0</v>
      </c>
    </row>
    <row r="11" spans="1:26" ht="16.5" x14ac:dyDescent="0.25">
      <c r="A11" s="6" t="s">
        <v>16</v>
      </c>
      <c r="B11" s="6" t="s">
        <v>25</v>
      </c>
      <c r="C11" s="6" t="s">
        <v>25</v>
      </c>
      <c r="D11" s="6" t="s">
        <v>25</v>
      </c>
      <c r="E11" s="6" t="s">
        <v>29</v>
      </c>
      <c r="F11" s="6"/>
      <c r="G11" s="6"/>
      <c r="H11" s="7" t="s">
        <v>30</v>
      </c>
      <c r="I11" s="8" t="s">
        <v>18</v>
      </c>
      <c r="J11" s="8" t="s">
        <v>19</v>
      </c>
      <c r="K11" s="9" t="s">
        <v>20</v>
      </c>
      <c r="L11" s="10" t="s">
        <v>21</v>
      </c>
      <c r="M11" s="11">
        <v>14831000000</v>
      </c>
      <c r="N11" s="11">
        <v>3141944008</v>
      </c>
      <c r="O11" s="11">
        <v>11689055992</v>
      </c>
      <c r="P11" s="12">
        <v>3141944008</v>
      </c>
      <c r="Q11" s="23">
        <f t="shared" si="0"/>
        <v>0.21184977466118265</v>
      </c>
      <c r="R11" s="11">
        <v>0</v>
      </c>
      <c r="S11" s="11">
        <v>3141944008</v>
      </c>
      <c r="T11" s="25">
        <f t="shared" si="1"/>
        <v>0.21184977466118265</v>
      </c>
      <c r="U11" s="11">
        <v>0</v>
      </c>
      <c r="V11" s="11">
        <v>3141944008</v>
      </c>
      <c r="W11" s="25">
        <f t="shared" si="2"/>
        <v>0.21184977466118265</v>
      </c>
      <c r="X11" s="11">
        <v>3141944008</v>
      </c>
      <c r="Y11" s="11">
        <v>0</v>
      </c>
      <c r="Z11" s="11">
        <v>0</v>
      </c>
    </row>
    <row r="12" spans="1:26" ht="16.5" x14ac:dyDescent="0.25">
      <c r="A12" s="13" t="s">
        <v>16</v>
      </c>
      <c r="B12" s="13" t="s">
        <v>25</v>
      </c>
      <c r="C12" s="13" t="s">
        <v>25</v>
      </c>
      <c r="D12" s="13" t="s">
        <v>25</v>
      </c>
      <c r="E12" s="13" t="s">
        <v>29</v>
      </c>
      <c r="F12" s="13" t="s">
        <v>29</v>
      </c>
      <c r="G12" s="13"/>
      <c r="H12" s="14" t="s">
        <v>31</v>
      </c>
      <c r="I12" s="15" t="s">
        <v>18</v>
      </c>
      <c r="J12" s="15" t="s">
        <v>19</v>
      </c>
      <c r="K12" s="16" t="s">
        <v>20</v>
      </c>
      <c r="L12" s="17" t="s">
        <v>21</v>
      </c>
      <c r="M12" s="18">
        <v>11350289881</v>
      </c>
      <c r="N12" s="18">
        <v>2667035359</v>
      </c>
      <c r="O12" s="18">
        <v>8683254522</v>
      </c>
      <c r="P12" s="19">
        <v>2667035359</v>
      </c>
      <c r="Q12" s="23">
        <f t="shared" si="0"/>
        <v>0.23497508759353597</v>
      </c>
      <c r="R12" s="18">
        <v>0</v>
      </c>
      <c r="S12" s="18">
        <v>2667035359</v>
      </c>
      <c r="T12" s="25">
        <f t="shared" si="1"/>
        <v>0.23497508759353597</v>
      </c>
      <c r="U12" s="18">
        <v>0</v>
      </c>
      <c r="V12" s="18">
        <v>2667035359</v>
      </c>
      <c r="W12" s="25">
        <f t="shared" si="2"/>
        <v>0.23497508759353597</v>
      </c>
      <c r="X12" s="18">
        <v>2667035359</v>
      </c>
      <c r="Y12" s="18">
        <v>0</v>
      </c>
      <c r="Z12" s="18">
        <v>0</v>
      </c>
    </row>
    <row r="13" spans="1:26" ht="16.5" x14ac:dyDescent="0.25">
      <c r="A13" s="13" t="s">
        <v>16</v>
      </c>
      <c r="B13" s="13" t="s">
        <v>25</v>
      </c>
      <c r="C13" s="13" t="s">
        <v>25</v>
      </c>
      <c r="D13" s="13" t="s">
        <v>25</v>
      </c>
      <c r="E13" s="13" t="s">
        <v>29</v>
      </c>
      <c r="F13" s="13" t="s">
        <v>32</v>
      </c>
      <c r="G13" s="13"/>
      <c r="H13" s="14" t="s">
        <v>33</v>
      </c>
      <c r="I13" s="15" t="s">
        <v>18</v>
      </c>
      <c r="J13" s="15" t="s">
        <v>19</v>
      </c>
      <c r="K13" s="16" t="s">
        <v>20</v>
      </c>
      <c r="L13" s="17" t="s">
        <v>21</v>
      </c>
      <c r="M13" s="18">
        <v>990645565</v>
      </c>
      <c r="N13" s="18">
        <v>281023082</v>
      </c>
      <c r="O13" s="18">
        <v>709622483</v>
      </c>
      <c r="P13" s="19">
        <v>281023082</v>
      </c>
      <c r="Q13" s="23">
        <f t="shared" si="0"/>
        <v>0.2836767174140632</v>
      </c>
      <c r="R13" s="18">
        <v>0</v>
      </c>
      <c r="S13" s="18">
        <v>281023082</v>
      </c>
      <c r="T13" s="25">
        <f t="shared" si="1"/>
        <v>0.2836767174140632</v>
      </c>
      <c r="U13" s="18">
        <v>0</v>
      </c>
      <c r="V13" s="18">
        <v>281023082</v>
      </c>
      <c r="W13" s="25">
        <f t="shared" si="2"/>
        <v>0.2836767174140632</v>
      </c>
      <c r="X13" s="18">
        <v>281023082</v>
      </c>
      <c r="Y13" s="18">
        <v>0</v>
      </c>
      <c r="Z13" s="18">
        <v>0</v>
      </c>
    </row>
    <row r="14" spans="1:26" ht="16.5" x14ac:dyDescent="0.25">
      <c r="A14" s="13" t="s">
        <v>16</v>
      </c>
      <c r="B14" s="13" t="s">
        <v>25</v>
      </c>
      <c r="C14" s="13" t="s">
        <v>25</v>
      </c>
      <c r="D14" s="13" t="s">
        <v>25</v>
      </c>
      <c r="E14" s="13" t="s">
        <v>29</v>
      </c>
      <c r="F14" s="13" t="s">
        <v>34</v>
      </c>
      <c r="G14" s="13"/>
      <c r="H14" s="14" t="s">
        <v>35</v>
      </c>
      <c r="I14" s="15" t="s">
        <v>18</v>
      </c>
      <c r="J14" s="15" t="s">
        <v>19</v>
      </c>
      <c r="K14" s="16" t="s">
        <v>20</v>
      </c>
      <c r="L14" s="17" t="s">
        <v>21</v>
      </c>
      <c r="M14" s="18">
        <v>10378878</v>
      </c>
      <c r="N14" s="18">
        <v>4120504</v>
      </c>
      <c r="O14" s="18">
        <v>6258374</v>
      </c>
      <c r="P14" s="19">
        <v>4120504</v>
      </c>
      <c r="Q14" s="23">
        <f t="shared" si="0"/>
        <v>0.39700861692371758</v>
      </c>
      <c r="R14" s="18">
        <v>0</v>
      </c>
      <c r="S14" s="18">
        <v>4120504</v>
      </c>
      <c r="T14" s="25">
        <f t="shared" si="1"/>
        <v>0.39700861692371758</v>
      </c>
      <c r="U14" s="18">
        <v>0</v>
      </c>
      <c r="V14" s="18">
        <v>4120504</v>
      </c>
      <c r="W14" s="25">
        <f t="shared" si="2"/>
        <v>0.39700861692371758</v>
      </c>
      <c r="X14" s="18">
        <v>4120504</v>
      </c>
      <c r="Y14" s="18">
        <v>0</v>
      </c>
      <c r="Z14" s="18">
        <v>0</v>
      </c>
    </row>
    <row r="15" spans="1:26" ht="16.5" x14ac:dyDescent="0.25">
      <c r="A15" s="13" t="s">
        <v>16</v>
      </c>
      <c r="B15" s="13" t="s">
        <v>25</v>
      </c>
      <c r="C15" s="13" t="s">
        <v>25</v>
      </c>
      <c r="D15" s="13" t="s">
        <v>25</v>
      </c>
      <c r="E15" s="13" t="s">
        <v>29</v>
      </c>
      <c r="F15" s="13" t="s">
        <v>36</v>
      </c>
      <c r="G15" s="13"/>
      <c r="H15" s="14" t="s">
        <v>37</v>
      </c>
      <c r="I15" s="15" t="s">
        <v>18</v>
      </c>
      <c r="J15" s="15" t="s">
        <v>19</v>
      </c>
      <c r="K15" s="16" t="s">
        <v>20</v>
      </c>
      <c r="L15" s="17" t="s">
        <v>21</v>
      </c>
      <c r="M15" s="18">
        <v>17733229</v>
      </c>
      <c r="N15" s="18">
        <v>4509000</v>
      </c>
      <c r="O15" s="18">
        <v>13224229</v>
      </c>
      <c r="P15" s="19">
        <v>4509000</v>
      </c>
      <c r="Q15" s="23">
        <f t="shared" si="0"/>
        <v>0.2542684132709277</v>
      </c>
      <c r="R15" s="18">
        <v>0</v>
      </c>
      <c r="S15" s="18">
        <v>4509000</v>
      </c>
      <c r="T15" s="25">
        <f t="shared" si="1"/>
        <v>0.2542684132709277</v>
      </c>
      <c r="U15" s="18">
        <v>0</v>
      </c>
      <c r="V15" s="18">
        <v>4509000</v>
      </c>
      <c r="W15" s="25">
        <f t="shared" si="2"/>
        <v>0.2542684132709277</v>
      </c>
      <c r="X15" s="18">
        <v>4509000</v>
      </c>
      <c r="Y15" s="18">
        <v>0</v>
      </c>
      <c r="Z15" s="18">
        <v>0</v>
      </c>
    </row>
    <row r="16" spans="1:26" ht="16.5" x14ac:dyDescent="0.25">
      <c r="A16" s="13" t="s">
        <v>16</v>
      </c>
      <c r="B16" s="13" t="s">
        <v>25</v>
      </c>
      <c r="C16" s="13" t="s">
        <v>25</v>
      </c>
      <c r="D16" s="13" t="s">
        <v>25</v>
      </c>
      <c r="E16" s="13" t="s">
        <v>29</v>
      </c>
      <c r="F16" s="13" t="s">
        <v>38</v>
      </c>
      <c r="G16" s="13"/>
      <c r="H16" s="14" t="s">
        <v>39</v>
      </c>
      <c r="I16" s="15" t="s">
        <v>18</v>
      </c>
      <c r="J16" s="15" t="s">
        <v>19</v>
      </c>
      <c r="K16" s="16" t="s">
        <v>20</v>
      </c>
      <c r="L16" s="17" t="s">
        <v>21</v>
      </c>
      <c r="M16" s="18">
        <v>520331048</v>
      </c>
      <c r="N16" s="18">
        <v>17568711</v>
      </c>
      <c r="O16" s="18">
        <v>502762337</v>
      </c>
      <c r="P16" s="19">
        <v>17568711</v>
      </c>
      <c r="Q16" s="23">
        <f t="shared" si="0"/>
        <v>3.3764487180861058E-2</v>
      </c>
      <c r="R16" s="18">
        <v>0</v>
      </c>
      <c r="S16" s="18">
        <v>17568711</v>
      </c>
      <c r="T16" s="25">
        <f t="shared" si="1"/>
        <v>3.3764487180861058E-2</v>
      </c>
      <c r="U16" s="18">
        <v>0</v>
      </c>
      <c r="V16" s="18">
        <v>17568711</v>
      </c>
      <c r="W16" s="25">
        <f t="shared" si="2"/>
        <v>3.3764487180861058E-2</v>
      </c>
      <c r="X16" s="18">
        <v>17568711</v>
      </c>
      <c r="Y16" s="18">
        <v>0</v>
      </c>
      <c r="Z16" s="18">
        <v>0</v>
      </c>
    </row>
    <row r="17" spans="1:26" ht="16.5" x14ac:dyDescent="0.25">
      <c r="A17" s="13" t="s">
        <v>16</v>
      </c>
      <c r="B17" s="13" t="s">
        <v>25</v>
      </c>
      <c r="C17" s="13" t="s">
        <v>25</v>
      </c>
      <c r="D17" s="13" t="s">
        <v>25</v>
      </c>
      <c r="E17" s="13" t="s">
        <v>29</v>
      </c>
      <c r="F17" s="13" t="s">
        <v>40</v>
      </c>
      <c r="G17" s="13"/>
      <c r="H17" s="14" t="s">
        <v>41</v>
      </c>
      <c r="I17" s="15" t="s">
        <v>18</v>
      </c>
      <c r="J17" s="15" t="s">
        <v>19</v>
      </c>
      <c r="K17" s="16" t="s">
        <v>20</v>
      </c>
      <c r="L17" s="17" t="s">
        <v>21</v>
      </c>
      <c r="M17" s="18">
        <v>356618269</v>
      </c>
      <c r="N17" s="18">
        <v>58708028</v>
      </c>
      <c r="O17" s="18">
        <v>297910241</v>
      </c>
      <c r="P17" s="19">
        <v>58708028</v>
      </c>
      <c r="Q17" s="23">
        <f t="shared" si="0"/>
        <v>0.16462428625606951</v>
      </c>
      <c r="R17" s="18">
        <v>0</v>
      </c>
      <c r="S17" s="18">
        <v>58708028</v>
      </c>
      <c r="T17" s="25">
        <f t="shared" si="1"/>
        <v>0.16462428625606951</v>
      </c>
      <c r="U17" s="18">
        <v>0</v>
      </c>
      <c r="V17" s="18">
        <v>58708028</v>
      </c>
      <c r="W17" s="25">
        <f t="shared" si="2"/>
        <v>0.16462428625606951</v>
      </c>
      <c r="X17" s="18">
        <v>58708028</v>
      </c>
      <c r="Y17" s="18">
        <v>0</v>
      </c>
      <c r="Z17" s="18">
        <v>0</v>
      </c>
    </row>
    <row r="18" spans="1:26" ht="16.5" x14ac:dyDescent="0.25">
      <c r="A18" s="13" t="s">
        <v>16</v>
      </c>
      <c r="B18" s="13" t="s">
        <v>25</v>
      </c>
      <c r="C18" s="13" t="s">
        <v>25</v>
      </c>
      <c r="D18" s="13" t="s">
        <v>25</v>
      </c>
      <c r="E18" s="13" t="s">
        <v>29</v>
      </c>
      <c r="F18" s="13" t="s">
        <v>42</v>
      </c>
      <c r="G18" s="13"/>
      <c r="H18" s="14" t="s">
        <v>43</v>
      </c>
      <c r="I18" s="15" t="s">
        <v>18</v>
      </c>
      <c r="J18" s="15" t="s">
        <v>19</v>
      </c>
      <c r="K18" s="16" t="s">
        <v>20</v>
      </c>
      <c r="L18" s="17" t="s">
        <v>21</v>
      </c>
      <c r="M18" s="18">
        <v>113508000</v>
      </c>
      <c r="N18" s="18">
        <v>13848847</v>
      </c>
      <c r="O18" s="18">
        <v>99659153</v>
      </c>
      <c r="P18" s="19">
        <v>13848847</v>
      </c>
      <c r="Q18" s="23">
        <f t="shared" si="0"/>
        <v>0.1220076734679494</v>
      </c>
      <c r="R18" s="18">
        <v>0</v>
      </c>
      <c r="S18" s="18">
        <v>13848847</v>
      </c>
      <c r="T18" s="25">
        <f t="shared" si="1"/>
        <v>0.1220076734679494</v>
      </c>
      <c r="U18" s="18">
        <v>0</v>
      </c>
      <c r="V18" s="18">
        <v>13848847</v>
      </c>
      <c r="W18" s="25">
        <f t="shared" si="2"/>
        <v>0.1220076734679494</v>
      </c>
      <c r="X18" s="18">
        <v>13848847</v>
      </c>
      <c r="Y18" s="18">
        <v>0</v>
      </c>
      <c r="Z18" s="18">
        <v>0</v>
      </c>
    </row>
    <row r="19" spans="1:26" ht="16.5" x14ac:dyDescent="0.25">
      <c r="A19" s="13" t="s">
        <v>16</v>
      </c>
      <c r="B19" s="13" t="s">
        <v>25</v>
      </c>
      <c r="C19" s="13" t="s">
        <v>25</v>
      </c>
      <c r="D19" s="13" t="s">
        <v>25</v>
      </c>
      <c r="E19" s="13" t="s">
        <v>29</v>
      </c>
      <c r="F19" s="13" t="s">
        <v>44</v>
      </c>
      <c r="G19" s="13"/>
      <c r="H19" s="14" t="s">
        <v>45</v>
      </c>
      <c r="I19" s="15" t="s">
        <v>18</v>
      </c>
      <c r="J19" s="15" t="s">
        <v>19</v>
      </c>
      <c r="K19" s="16" t="s">
        <v>20</v>
      </c>
      <c r="L19" s="17" t="s">
        <v>21</v>
      </c>
      <c r="M19" s="18">
        <v>1129190643</v>
      </c>
      <c r="N19" s="18">
        <v>9933119</v>
      </c>
      <c r="O19" s="18">
        <v>1119257524</v>
      </c>
      <c r="P19" s="19">
        <v>9933119</v>
      </c>
      <c r="Q19" s="23">
        <f t="shared" si="0"/>
        <v>8.7966713695129331E-3</v>
      </c>
      <c r="R19" s="18">
        <v>0</v>
      </c>
      <c r="S19" s="18">
        <v>9933119</v>
      </c>
      <c r="T19" s="25">
        <f t="shared" si="1"/>
        <v>8.7966713695129331E-3</v>
      </c>
      <c r="U19" s="18">
        <v>0</v>
      </c>
      <c r="V19" s="18">
        <v>9933119</v>
      </c>
      <c r="W19" s="25">
        <f t="shared" si="2"/>
        <v>8.7966713695129331E-3</v>
      </c>
      <c r="X19" s="18">
        <v>9933119</v>
      </c>
      <c r="Y19" s="18">
        <v>0</v>
      </c>
      <c r="Z19" s="18">
        <v>0</v>
      </c>
    </row>
    <row r="20" spans="1:26" ht="16.5" x14ac:dyDescent="0.25">
      <c r="A20" s="13" t="s">
        <v>16</v>
      </c>
      <c r="B20" s="13" t="s">
        <v>25</v>
      </c>
      <c r="C20" s="13" t="s">
        <v>25</v>
      </c>
      <c r="D20" s="13" t="s">
        <v>25</v>
      </c>
      <c r="E20" s="13" t="s">
        <v>29</v>
      </c>
      <c r="F20" s="13" t="s">
        <v>46</v>
      </c>
      <c r="G20" s="13"/>
      <c r="H20" s="14" t="s">
        <v>47</v>
      </c>
      <c r="I20" s="15" t="s">
        <v>18</v>
      </c>
      <c r="J20" s="15" t="s">
        <v>19</v>
      </c>
      <c r="K20" s="16" t="s">
        <v>20</v>
      </c>
      <c r="L20" s="17" t="s">
        <v>21</v>
      </c>
      <c r="M20" s="18">
        <v>342304487</v>
      </c>
      <c r="N20" s="18">
        <v>85197358</v>
      </c>
      <c r="O20" s="18">
        <v>257107129</v>
      </c>
      <c r="P20" s="19">
        <v>85197358</v>
      </c>
      <c r="Q20" s="23">
        <f t="shared" si="0"/>
        <v>0.24889348879613138</v>
      </c>
      <c r="R20" s="18">
        <v>0</v>
      </c>
      <c r="S20" s="18">
        <v>85197358</v>
      </c>
      <c r="T20" s="25">
        <f t="shared" si="1"/>
        <v>0.24889348879613138</v>
      </c>
      <c r="U20" s="18">
        <v>0</v>
      </c>
      <c r="V20" s="18">
        <v>85197358</v>
      </c>
      <c r="W20" s="25">
        <f t="shared" si="2"/>
        <v>0.24889348879613138</v>
      </c>
      <c r="X20" s="18">
        <v>85197358</v>
      </c>
      <c r="Y20" s="18">
        <v>0</v>
      </c>
      <c r="Z20" s="18">
        <v>0</v>
      </c>
    </row>
    <row r="21" spans="1:26" ht="16.5" x14ac:dyDescent="0.25">
      <c r="A21" s="6" t="s">
        <v>16</v>
      </c>
      <c r="B21" s="6" t="s">
        <v>25</v>
      </c>
      <c r="C21" s="6" t="s">
        <v>25</v>
      </c>
      <c r="D21" s="6" t="s">
        <v>48</v>
      </c>
      <c r="E21" s="6"/>
      <c r="F21" s="6"/>
      <c r="G21" s="6"/>
      <c r="H21" s="7" t="s">
        <v>49</v>
      </c>
      <c r="I21" s="8" t="s">
        <v>18</v>
      </c>
      <c r="J21" s="8" t="s">
        <v>19</v>
      </c>
      <c r="K21" s="9" t="s">
        <v>20</v>
      </c>
      <c r="L21" s="10" t="s">
        <v>21</v>
      </c>
      <c r="M21" s="11">
        <v>5425000000</v>
      </c>
      <c r="N21" s="11">
        <v>1268936737</v>
      </c>
      <c r="O21" s="11">
        <v>4156063263</v>
      </c>
      <c r="P21" s="12">
        <v>1268936737</v>
      </c>
      <c r="Q21" s="23">
        <f t="shared" si="0"/>
        <v>0.23390538930875576</v>
      </c>
      <c r="R21" s="11">
        <v>0</v>
      </c>
      <c r="S21" s="11">
        <v>1268936737</v>
      </c>
      <c r="T21" s="25">
        <f t="shared" si="1"/>
        <v>0.23390538930875576</v>
      </c>
      <c r="U21" s="11">
        <v>0</v>
      </c>
      <c r="V21" s="11">
        <v>1268936737</v>
      </c>
      <c r="W21" s="25">
        <f t="shared" si="2"/>
        <v>0.23390538930875576</v>
      </c>
      <c r="X21" s="11">
        <v>768488377</v>
      </c>
      <c r="Y21" s="11">
        <v>500448360</v>
      </c>
      <c r="Z21" s="11">
        <v>0</v>
      </c>
    </row>
    <row r="22" spans="1:26" ht="16.5" x14ac:dyDescent="0.25">
      <c r="A22" s="13" t="s">
        <v>16</v>
      </c>
      <c r="B22" s="13" t="s">
        <v>25</v>
      </c>
      <c r="C22" s="13" t="s">
        <v>25</v>
      </c>
      <c r="D22" s="13" t="s">
        <v>48</v>
      </c>
      <c r="E22" s="13" t="s">
        <v>29</v>
      </c>
      <c r="F22" s="13"/>
      <c r="G22" s="13"/>
      <c r="H22" s="14" t="s">
        <v>50</v>
      </c>
      <c r="I22" s="15" t="s">
        <v>18</v>
      </c>
      <c r="J22" s="15" t="s">
        <v>19</v>
      </c>
      <c r="K22" s="16" t="s">
        <v>20</v>
      </c>
      <c r="L22" s="17" t="s">
        <v>21</v>
      </c>
      <c r="M22" s="18">
        <v>1785944922</v>
      </c>
      <c r="N22" s="18">
        <v>369072976</v>
      </c>
      <c r="O22" s="18">
        <v>1416871946</v>
      </c>
      <c r="P22" s="19">
        <v>369072976</v>
      </c>
      <c r="Q22" s="23">
        <f t="shared" si="0"/>
        <v>0.20665417586713236</v>
      </c>
      <c r="R22" s="18">
        <v>0</v>
      </c>
      <c r="S22" s="18">
        <v>369072976</v>
      </c>
      <c r="T22" s="25">
        <f t="shared" si="1"/>
        <v>0.20665417586713236</v>
      </c>
      <c r="U22" s="18">
        <v>0</v>
      </c>
      <c r="V22" s="18">
        <v>369072976</v>
      </c>
      <c r="W22" s="25">
        <f t="shared" si="2"/>
        <v>0.20665417586713236</v>
      </c>
      <c r="X22" s="18">
        <v>225049919</v>
      </c>
      <c r="Y22" s="18">
        <v>144023057</v>
      </c>
      <c r="Z22" s="18">
        <v>0</v>
      </c>
    </row>
    <row r="23" spans="1:26" ht="16.5" x14ac:dyDescent="0.25">
      <c r="A23" s="13" t="s">
        <v>16</v>
      </c>
      <c r="B23" s="13" t="s">
        <v>25</v>
      </c>
      <c r="C23" s="13" t="s">
        <v>25</v>
      </c>
      <c r="D23" s="13" t="s">
        <v>48</v>
      </c>
      <c r="E23" s="13" t="s">
        <v>51</v>
      </c>
      <c r="F23" s="13"/>
      <c r="G23" s="13"/>
      <c r="H23" s="14" t="s">
        <v>52</v>
      </c>
      <c r="I23" s="15" t="s">
        <v>18</v>
      </c>
      <c r="J23" s="15" t="s">
        <v>19</v>
      </c>
      <c r="K23" s="16" t="s">
        <v>20</v>
      </c>
      <c r="L23" s="17" t="s">
        <v>21</v>
      </c>
      <c r="M23" s="18">
        <v>1123585179</v>
      </c>
      <c r="N23" s="18">
        <v>267093614</v>
      </c>
      <c r="O23" s="18">
        <v>856491565</v>
      </c>
      <c r="P23" s="19">
        <v>267093614</v>
      </c>
      <c r="Q23" s="23">
        <f t="shared" si="0"/>
        <v>0.23771550122947999</v>
      </c>
      <c r="R23" s="18">
        <v>0</v>
      </c>
      <c r="S23" s="18">
        <v>267093614</v>
      </c>
      <c r="T23" s="25">
        <f t="shared" si="1"/>
        <v>0.23771550122947999</v>
      </c>
      <c r="U23" s="18">
        <v>0</v>
      </c>
      <c r="V23" s="18">
        <v>267093614</v>
      </c>
      <c r="W23" s="25">
        <f t="shared" si="2"/>
        <v>0.23771550122947999</v>
      </c>
      <c r="X23" s="18">
        <v>163516676</v>
      </c>
      <c r="Y23" s="18">
        <v>103576938</v>
      </c>
      <c r="Z23" s="18">
        <v>0</v>
      </c>
    </row>
    <row r="24" spans="1:26" ht="16.5" x14ac:dyDescent="0.25">
      <c r="A24" s="13" t="s">
        <v>16</v>
      </c>
      <c r="B24" s="13" t="s">
        <v>25</v>
      </c>
      <c r="C24" s="13" t="s">
        <v>25</v>
      </c>
      <c r="D24" s="13" t="s">
        <v>48</v>
      </c>
      <c r="E24" s="13" t="s">
        <v>32</v>
      </c>
      <c r="F24" s="13"/>
      <c r="G24" s="13"/>
      <c r="H24" s="14" t="s">
        <v>53</v>
      </c>
      <c r="I24" s="15" t="s">
        <v>18</v>
      </c>
      <c r="J24" s="15" t="s">
        <v>19</v>
      </c>
      <c r="K24" s="16" t="s">
        <v>20</v>
      </c>
      <c r="L24" s="17" t="s">
        <v>21</v>
      </c>
      <c r="M24" s="18">
        <v>1232748863</v>
      </c>
      <c r="N24" s="18">
        <v>316310047</v>
      </c>
      <c r="O24" s="18">
        <v>916438816</v>
      </c>
      <c r="P24" s="19">
        <v>316310047</v>
      </c>
      <c r="Q24" s="23">
        <f t="shared" si="0"/>
        <v>0.2565892019808742</v>
      </c>
      <c r="R24" s="18">
        <v>0</v>
      </c>
      <c r="S24" s="18">
        <v>316310047</v>
      </c>
      <c r="T24" s="25">
        <f t="shared" si="1"/>
        <v>0.2565892019808742</v>
      </c>
      <c r="U24" s="18">
        <v>0</v>
      </c>
      <c r="V24" s="18">
        <v>316310047</v>
      </c>
      <c r="W24" s="25">
        <f t="shared" si="2"/>
        <v>0.2565892019808742</v>
      </c>
      <c r="X24" s="18">
        <v>188966482</v>
      </c>
      <c r="Y24" s="18">
        <v>127343565</v>
      </c>
      <c r="Z24" s="18">
        <v>0</v>
      </c>
    </row>
    <row r="25" spans="1:26" ht="16.5" x14ac:dyDescent="0.25">
      <c r="A25" s="13" t="s">
        <v>16</v>
      </c>
      <c r="B25" s="13" t="s">
        <v>25</v>
      </c>
      <c r="C25" s="13" t="s">
        <v>25</v>
      </c>
      <c r="D25" s="13" t="s">
        <v>48</v>
      </c>
      <c r="E25" s="13" t="s">
        <v>34</v>
      </c>
      <c r="F25" s="13"/>
      <c r="G25" s="13"/>
      <c r="H25" s="14" t="s">
        <v>54</v>
      </c>
      <c r="I25" s="15" t="s">
        <v>18</v>
      </c>
      <c r="J25" s="15" t="s">
        <v>19</v>
      </c>
      <c r="K25" s="16" t="s">
        <v>20</v>
      </c>
      <c r="L25" s="17" t="s">
        <v>21</v>
      </c>
      <c r="M25" s="18">
        <v>541302179</v>
      </c>
      <c r="N25" s="18">
        <v>133710600</v>
      </c>
      <c r="O25" s="18">
        <v>407591579</v>
      </c>
      <c r="P25" s="19">
        <v>133710600</v>
      </c>
      <c r="Q25" s="23">
        <f t="shared" si="0"/>
        <v>0.24701655597806119</v>
      </c>
      <c r="R25" s="18">
        <v>0</v>
      </c>
      <c r="S25" s="18">
        <v>133710600</v>
      </c>
      <c r="T25" s="25">
        <f t="shared" si="1"/>
        <v>0.24701655597806119</v>
      </c>
      <c r="U25" s="18">
        <v>0</v>
      </c>
      <c r="V25" s="18">
        <v>133710600</v>
      </c>
      <c r="W25" s="25">
        <f t="shared" si="2"/>
        <v>0.24701655597806119</v>
      </c>
      <c r="X25" s="18">
        <v>80681600</v>
      </c>
      <c r="Y25" s="18">
        <v>53029000</v>
      </c>
      <c r="Z25" s="18">
        <v>0</v>
      </c>
    </row>
    <row r="26" spans="1:26" ht="16.5" x14ac:dyDescent="0.25">
      <c r="A26" s="13" t="s">
        <v>16</v>
      </c>
      <c r="B26" s="13" t="s">
        <v>25</v>
      </c>
      <c r="C26" s="13" t="s">
        <v>25</v>
      </c>
      <c r="D26" s="13" t="s">
        <v>48</v>
      </c>
      <c r="E26" s="13" t="s">
        <v>36</v>
      </c>
      <c r="F26" s="13"/>
      <c r="G26" s="13"/>
      <c r="H26" s="14" t="s">
        <v>55</v>
      </c>
      <c r="I26" s="15" t="s">
        <v>18</v>
      </c>
      <c r="J26" s="15" t="s">
        <v>19</v>
      </c>
      <c r="K26" s="16" t="s">
        <v>20</v>
      </c>
      <c r="L26" s="17" t="s">
        <v>21</v>
      </c>
      <c r="M26" s="18">
        <v>64791132</v>
      </c>
      <c r="N26" s="18">
        <v>15647100</v>
      </c>
      <c r="O26" s="18">
        <v>49144032</v>
      </c>
      <c r="P26" s="19">
        <v>15647100</v>
      </c>
      <c r="Q26" s="23">
        <f t="shared" si="0"/>
        <v>0.24150064240272881</v>
      </c>
      <c r="R26" s="18">
        <v>0</v>
      </c>
      <c r="S26" s="18">
        <v>15647100</v>
      </c>
      <c r="T26" s="25">
        <f t="shared" si="1"/>
        <v>0.24150064240272881</v>
      </c>
      <c r="U26" s="18">
        <v>0</v>
      </c>
      <c r="V26" s="18">
        <v>15647100</v>
      </c>
      <c r="W26" s="25">
        <f t="shared" si="2"/>
        <v>0.24150064240272881</v>
      </c>
      <c r="X26" s="18">
        <v>9461100</v>
      </c>
      <c r="Y26" s="18">
        <v>6186000</v>
      </c>
      <c r="Z26" s="18">
        <v>0</v>
      </c>
    </row>
    <row r="27" spans="1:26" ht="16.5" x14ac:dyDescent="0.25">
      <c r="A27" s="13" t="s">
        <v>16</v>
      </c>
      <c r="B27" s="13" t="s">
        <v>25</v>
      </c>
      <c r="C27" s="13" t="s">
        <v>25</v>
      </c>
      <c r="D27" s="13" t="s">
        <v>48</v>
      </c>
      <c r="E27" s="13" t="s">
        <v>38</v>
      </c>
      <c r="F27" s="13"/>
      <c r="G27" s="13"/>
      <c r="H27" s="14" t="s">
        <v>56</v>
      </c>
      <c r="I27" s="15" t="s">
        <v>18</v>
      </c>
      <c r="J27" s="15" t="s">
        <v>19</v>
      </c>
      <c r="K27" s="16" t="s">
        <v>20</v>
      </c>
      <c r="L27" s="17" t="s">
        <v>21</v>
      </c>
      <c r="M27" s="18">
        <v>405976635</v>
      </c>
      <c r="N27" s="18">
        <v>100257100</v>
      </c>
      <c r="O27" s="18">
        <v>305719535</v>
      </c>
      <c r="P27" s="19">
        <v>100257100</v>
      </c>
      <c r="Q27" s="23">
        <f t="shared" si="0"/>
        <v>0.24695288190661513</v>
      </c>
      <c r="R27" s="18">
        <v>0</v>
      </c>
      <c r="S27" s="18">
        <v>100257100</v>
      </c>
      <c r="T27" s="25">
        <f t="shared" si="1"/>
        <v>0.24695288190661513</v>
      </c>
      <c r="U27" s="18">
        <v>0</v>
      </c>
      <c r="V27" s="18">
        <v>100257100</v>
      </c>
      <c r="W27" s="25">
        <f t="shared" si="2"/>
        <v>0.24695288190661513</v>
      </c>
      <c r="X27" s="18">
        <v>60484600</v>
      </c>
      <c r="Y27" s="18">
        <v>39772500</v>
      </c>
      <c r="Z27" s="18">
        <v>0</v>
      </c>
    </row>
    <row r="28" spans="1:26" ht="16.5" x14ac:dyDescent="0.25">
      <c r="A28" s="13" t="s">
        <v>16</v>
      </c>
      <c r="B28" s="13" t="s">
        <v>25</v>
      </c>
      <c r="C28" s="13" t="s">
        <v>25</v>
      </c>
      <c r="D28" s="13" t="s">
        <v>48</v>
      </c>
      <c r="E28" s="13" t="s">
        <v>40</v>
      </c>
      <c r="F28" s="13"/>
      <c r="G28" s="13"/>
      <c r="H28" s="14" t="s">
        <v>57</v>
      </c>
      <c r="I28" s="15" t="s">
        <v>18</v>
      </c>
      <c r="J28" s="15" t="s">
        <v>19</v>
      </c>
      <c r="K28" s="16" t="s">
        <v>20</v>
      </c>
      <c r="L28" s="17" t="s">
        <v>21</v>
      </c>
      <c r="M28" s="18">
        <v>270651090</v>
      </c>
      <c r="N28" s="18">
        <v>66845300</v>
      </c>
      <c r="O28" s="18">
        <v>203805790</v>
      </c>
      <c r="P28" s="19">
        <v>66845300</v>
      </c>
      <c r="Q28" s="23">
        <f t="shared" si="0"/>
        <v>0.24697960758258908</v>
      </c>
      <c r="R28" s="18">
        <v>0</v>
      </c>
      <c r="S28" s="18">
        <v>66845300</v>
      </c>
      <c r="T28" s="25">
        <f t="shared" si="1"/>
        <v>0.24697960758258908</v>
      </c>
      <c r="U28" s="18">
        <v>0</v>
      </c>
      <c r="V28" s="18">
        <v>66845300</v>
      </c>
      <c r="W28" s="25">
        <f t="shared" si="2"/>
        <v>0.24697960758258908</v>
      </c>
      <c r="X28" s="18">
        <v>40328000</v>
      </c>
      <c r="Y28" s="18">
        <v>26517300</v>
      </c>
      <c r="Z28" s="18">
        <v>0</v>
      </c>
    </row>
    <row r="29" spans="1:26" ht="16.5" x14ac:dyDescent="0.25">
      <c r="A29" s="6" t="s">
        <v>16</v>
      </c>
      <c r="B29" s="6" t="s">
        <v>25</v>
      </c>
      <c r="C29" s="6" t="s">
        <v>25</v>
      </c>
      <c r="D29" s="6" t="s">
        <v>58</v>
      </c>
      <c r="E29" s="6"/>
      <c r="F29" s="6"/>
      <c r="G29" s="6"/>
      <c r="H29" s="7" t="s">
        <v>59</v>
      </c>
      <c r="I29" s="8" t="s">
        <v>18</v>
      </c>
      <c r="J29" s="8" t="s">
        <v>19</v>
      </c>
      <c r="K29" s="9" t="s">
        <v>20</v>
      </c>
      <c r="L29" s="10" t="s">
        <v>21</v>
      </c>
      <c r="M29" s="11">
        <v>1011000000</v>
      </c>
      <c r="N29" s="11">
        <v>191756213</v>
      </c>
      <c r="O29" s="11">
        <v>819243787</v>
      </c>
      <c r="P29" s="12">
        <v>191756213</v>
      </c>
      <c r="Q29" s="23">
        <f t="shared" si="0"/>
        <v>0.18966984470820969</v>
      </c>
      <c r="R29" s="11">
        <v>0</v>
      </c>
      <c r="S29" s="11">
        <v>191756213</v>
      </c>
      <c r="T29" s="25">
        <f t="shared" si="1"/>
        <v>0.18966984470820969</v>
      </c>
      <c r="U29" s="11">
        <v>0</v>
      </c>
      <c r="V29" s="11">
        <v>191756213</v>
      </c>
      <c r="W29" s="25">
        <f t="shared" si="2"/>
        <v>0.18966984470820969</v>
      </c>
      <c r="X29" s="11">
        <v>191756213</v>
      </c>
      <c r="Y29" s="11">
        <v>0</v>
      </c>
      <c r="Z29" s="11">
        <v>0</v>
      </c>
    </row>
    <row r="30" spans="1:26" ht="16.5" x14ac:dyDescent="0.25">
      <c r="A30" s="6" t="s">
        <v>16</v>
      </c>
      <c r="B30" s="6" t="s">
        <v>25</v>
      </c>
      <c r="C30" s="6" t="s">
        <v>25</v>
      </c>
      <c r="D30" s="6" t="s">
        <v>58</v>
      </c>
      <c r="E30" s="6" t="s">
        <v>29</v>
      </c>
      <c r="F30" s="6"/>
      <c r="G30" s="6"/>
      <c r="H30" s="7" t="s">
        <v>60</v>
      </c>
      <c r="I30" s="8" t="s">
        <v>18</v>
      </c>
      <c r="J30" s="8" t="s">
        <v>19</v>
      </c>
      <c r="K30" s="9" t="s">
        <v>20</v>
      </c>
      <c r="L30" s="10" t="s">
        <v>21</v>
      </c>
      <c r="M30" s="11">
        <v>710038308</v>
      </c>
      <c r="N30" s="11">
        <v>143378652</v>
      </c>
      <c r="O30" s="11">
        <v>566659656</v>
      </c>
      <c r="P30" s="12">
        <v>143378652</v>
      </c>
      <c r="Q30" s="23">
        <f t="shared" si="0"/>
        <v>0.20193086821450765</v>
      </c>
      <c r="R30" s="11">
        <v>0</v>
      </c>
      <c r="S30" s="11">
        <v>143378652</v>
      </c>
      <c r="T30" s="25">
        <f t="shared" si="1"/>
        <v>0.20193086821450765</v>
      </c>
      <c r="U30" s="11">
        <v>0</v>
      </c>
      <c r="V30" s="11">
        <v>143378652</v>
      </c>
      <c r="W30" s="25">
        <f t="shared" si="2"/>
        <v>0.20193086821450765</v>
      </c>
      <c r="X30" s="11">
        <v>143378652</v>
      </c>
      <c r="Y30" s="11">
        <v>0</v>
      </c>
      <c r="Z30" s="11">
        <v>0</v>
      </c>
    </row>
    <row r="31" spans="1:26" ht="16.5" x14ac:dyDescent="0.25">
      <c r="A31" s="13" t="s">
        <v>16</v>
      </c>
      <c r="B31" s="13" t="s">
        <v>25</v>
      </c>
      <c r="C31" s="13" t="s">
        <v>25</v>
      </c>
      <c r="D31" s="13" t="s">
        <v>58</v>
      </c>
      <c r="E31" s="13" t="s">
        <v>29</v>
      </c>
      <c r="F31" s="13" t="s">
        <v>29</v>
      </c>
      <c r="G31" s="13"/>
      <c r="H31" s="14" t="s">
        <v>61</v>
      </c>
      <c r="I31" s="15" t="s">
        <v>18</v>
      </c>
      <c r="J31" s="15" t="s">
        <v>19</v>
      </c>
      <c r="K31" s="16" t="s">
        <v>20</v>
      </c>
      <c r="L31" s="17" t="s">
        <v>21</v>
      </c>
      <c r="M31" s="18">
        <v>618301812</v>
      </c>
      <c r="N31" s="18">
        <v>104881534</v>
      </c>
      <c r="O31" s="18">
        <v>513420278</v>
      </c>
      <c r="P31" s="19">
        <v>104881534</v>
      </c>
      <c r="Q31" s="23">
        <f t="shared" si="0"/>
        <v>0.16962837883451004</v>
      </c>
      <c r="R31" s="18">
        <v>0</v>
      </c>
      <c r="S31" s="18">
        <v>104881534</v>
      </c>
      <c r="T31" s="25">
        <f t="shared" si="1"/>
        <v>0.16962837883451004</v>
      </c>
      <c r="U31" s="18">
        <v>0</v>
      </c>
      <c r="V31" s="18">
        <v>104881534</v>
      </c>
      <c r="W31" s="25">
        <f t="shared" si="2"/>
        <v>0.16962837883451004</v>
      </c>
      <c r="X31" s="18">
        <v>104881534</v>
      </c>
      <c r="Y31" s="18">
        <v>0</v>
      </c>
      <c r="Z31" s="18">
        <v>0</v>
      </c>
    </row>
    <row r="32" spans="1:26" ht="16.5" x14ac:dyDescent="0.25">
      <c r="A32" s="13" t="s">
        <v>16</v>
      </c>
      <c r="B32" s="13" t="s">
        <v>25</v>
      </c>
      <c r="C32" s="13" t="s">
        <v>25</v>
      </c>
      <c r="D32" s="13" t="s">
        <v>58</v>
      </c>
      <c r="E32" s="13" t="s">
        <v>29</v>
      </c>
      <c r="F32" s="13" t="s">
        <v>51</v>
      </c>
      <c r="G32" s="13"/>
      <c r="H32" s="14" t="s">
        <v>62</v>
      </c>
      <c r="I32" s="15" t="s">
        <v>18</v>
      </c>
      <c r="J32" s="15" t="s">
        <v>19</v>
      </c>
      <c r="K32" s="16" t="s">
        <v>20</v>
      </c>
      <c r="L32" s="17" t="s">
        <v>21</v>
      </c>
      <c r="M32" s="18">
        <v>30000000</v>
      </c>
      <c r="N32" s="18">
        <v>28700402</v>
      </c>
      <c r="O32" s="18">
        <v>1299598</v>
      </c>
      <c r="P32" s="19">
        <v>28700402</v>
      </c>
      <c r="Q32" s="23">
        <f t="shared" si="0"/>
        <v>0.95668006666666672</v>
      </c>
      <c r="R32" s="18">
        <v>0</v>
      </c>
      <c r="S32" s="18">
        <v>28700402</v>
      </c>
      <c r="T32" s="25">
        <f t="shared" si="1"/>
        <v>0.95668006666666672</v>
      </c>
      <c r="U32" s="18">
        <v>0</v>
      </c>
      <c r="V32" s="18">
        <v>28700402</v>
      </c>
      <c r="W32" s="25">
        <f t="shared" si="2"/>
        <v>0.95668006666666672</v>
      </c>
      <c r="X32" s="18">
        <v>28700402</v>
      </c>
      <c r="Y32" s="18">
        <v>0</v>
      </c>
      <c r="Z32" s="18">
        <v>0</v>
      </c>
    </row>
    <row r="33" spans="1:26" ht="16.5" x14ac:dyDescent="0.25">
      <c r="A33" s="13" t="s">
        <v>16</v>
      </c>
      <c r="B33" s="13" t="s">
        <v>25</v>
      </c>
      <c r="C33" s="13" t="s">
        <v>25</v>
      </c>
      <c r="D33" s="13" t="s">
        <v>58</v>
      </c>
      <c r="E33" s="13" t="s">
        <v>29</v>
      </c>
      <c r="F33" s="13" t="s">
        <v>32</v>
      </c>
      <c r="G33" s="13"/>
      <c r="H33" s="14" t="s">
        <v>63</v>
      </c>
      <c r="I33" s="15" t="s">
        <v>18</v>
      </c>
      <c r="J33" s="15" t="s">
        <v>19</v>
      </c>
      <c r="K33" s="16" t="s">
        <v>20</v>
      </c>
      <c r="L33" s="17" t="s">
        <v>21</v>
      </c>
      <c r="M33" s="18">
        <v>61736496</v>
      </c>
      <c r="N33" s="18">
        <v>9796716</v>
      </c>
      <c r="O33" s="18">
        <v>51939780</v>
      </c>
      <c r="P33" s="19">
        <v>9796716</v>
      </c>
      <c r="Q33" s="23">
        <f t="shared" si="0"/>
        <v>0.15868597401446302</v>
      </c>
      <c r="R33" s="18">
        <v>0</v>
      </c>
      <c r="S33" s="18">
        <v>9796716</v>
      </c>
      <c r="T33" s="25">
        <f t="shared" si="1"/>
        <v>0.15868597401446302</v>
      </c>
      <c r="U33" s="18">
        <v>0</v>
      </c>
      <c r="V33" s="18">
        <v>9796716</v>
      </c>
      <c r="W33" s="25">
        <f t="shared" si="2"/>
        <v>0.15868597401446302</v>
      </c>
      <c r="X33" s="18">
        <v>9796716</v>
      </c>
      <c r="Y33" s="18">
        <v>0</v>
      </c>
      <c r="Z33" s="18">
        <v>0</v>
      </c>
    </row>
    <row r="34" spans="1:26" ht="16.5" x14ac:dyDescent="0.25">
      <c r="A34" s="13" t="s">
        <v>16</v>
      </c>
      <c r="B34" s="13" t="s">
        <v>25</v>
      </c>
      <c r="C34" s="13" t="s">
        <v>25</v>
      </c>
      <c r="D34" s="13" t="s">
        <v>58</v>
      </c>
      <c r="E34" s="13" t="s">
        <v>51</v>
      </c>
      <c r="F34" s="13"/>
      <c r="G34" s="13"/>
      <c r="H34" s="14" t="s">
        <v>64</v>
      </c>
      <c r="I34" s="15" t="s">
        <v>18</v>
      </c>
      <c r="J34" s="15" t="s">
        <v>19</v>
      </c>
      <c r="K34" s="16" t="s">
        <v>20</v>
      </c>
      <c r="L34" s="17" t="s">
        <v>21</v>
      </c>
      <c r="M34" s="18">
        <v>38074130</v>
      </c>
      <c r="N34" s="18">
        <v>0</v>
      </c>
      <c r="O34" s="18">
        <v>38074130</v>
      </c>
      <c r="P34" s="19">
        <v>0</v>
      </c>
      <c r="Q34" s="23">
        <f t="shared" si="0"/>
        <v>0</v>
      </c>
      <c r="R34" s="18">
        <v>0</v>
      </c>
      <c r="S34" s="18">
        <v>0</v>
      </c>
      <c r="T34" s="25">
        <f t="shared" si="1"/>
        <v>0</v>
      </c>
      <c r="U34" s="18">
        <v>0</v>
      </c>
      <c r="V34" s="18">
        <v>0</v>
      </c>
      <c r="W34" s="25">
        <f t="shared" si="2"/>
        <v>0</v>
      </c>
      <c r="X34" s="18">
        <v>0</v>
      </c>
      <c r="Y34" s="18">
        <v>0</v>
      </c>
      <c r="Z34" s="18">
        <v>0</v>
      </c>
    </row>
    <row r="35" spans="1:26" ht="16.5" x14ac:dyDescent="0.25">
      <c r="A35" s="13" t="s">
        <v>16</v>
      </c>
      <c r="B35" s="13" t="s">
        <v>25</v>
      </c>
      <c r="C35" s="13" t="s">
        <v>25</v>
      </c>
      <c r="D35" s="13" t="s">
        <v>58</v>
      </c>
      <c r="E35" s="13" t="s">
        <v>38</v>
      </c>
      <c r="F35" s="13"/>
      <c r="G35" s="13"/>
      <c r="H35" s="14" t="s">
        <v>65</v>
      </c>
      <c r="I35" s="15" t="s">
        <v>18</v>
      </c>
      <c r="J35" s="15" t="s">
        <v>19</v>
      </c>
      <c r="K35" s="16" t="s">
        <v>20</v>
      </c>
      <c r="L35" s="17" t="s">
        <v>21</v>
      </c>
      <c r="M35" s="18">
        <v>107443781</v>
      </c>
      <c r="N35" s="18">
        <v>28713941</v>
      </c>
      <c r="O35" s="18">
        <v>78729840</v>
      </c>
      <c r="P35" s="19">
        <v>28713941</v>
      </c>
      <c r="Q35" s="23">
        <f t="shared" si="0"/>
        <v>0.26724618896276559</v>
      </c>
      <c r="R35" s="18">
        <v>0</v>
      </c>
      <c r="S35" s="18">
        <v>28713941</v>
      </c>
      <c r="T35" s="25">
        <f t="shared" si="1"/>
        <v>0.26724618896276559</v>
      </c>
      <c r="U35" s="18">
        <v>0</v>
      </c>
      <c r="V35" s="18">
        <v>28713941</v>
      </c>
      <c r="W35" s="25">
        <f t="shared" si="2"/>
        <v>0.26724618896276559</v>
      </c>
      <c r="X35" s="18">
        <v>28713941</v>
      </c>
      <c r="Y35" s="18">
        <v>0</v>
      </c>
      <c r="Z35" s="18">
        <v>0</v>
      </c>
    </row>
    <row r="36" spans="1:26" ht="16.5" x14ac:dyDescent="0.25">
      <c r="A36" s="13" t="s">
        <v>16</v>
      </c>
      <c r="B36" s="13" t="s">
        <v>25</v>
      </c>
      <c r="C36" s="13" t="s">
        <v>25</v>
      </c>
      <c r="D36" s="13" t="s">
        <v>58</v>
      </c>
      <c r="E36" s="13" t="s">
        <v>66</v>
      </c>
      <c r="F36" s="13"/>
      <c r="G36" s="13"/>
      <c r="H36" s="14" t="s">
        <v>67</v>
      </c>
      <c r="I36" s="15" t="s">
        <v>18</v>
      </c>
      <c r="J36" s="15" t="s">
        <v>19</v>
      </c>
      <c r="K36" s="16" t="s">
        <v>20</v>
      </c>
      <c r="L36" s="17" t="s">
        <v>21</v>
      </c>
      <c r="M36" s="18">
        <v>48000000</v>
      </c>
      <c r="N36" s="18">
        <v>19663620</v>
      </c>
      <c r="O36" s="18">
        <v>28336380</v>
      </c>
      <c r="P36" s="19">
        <v>19663620</v>
      </c>
      <c r="Q36" s="23">
        <f t="shared" si="0"/>
        <v>0.40965875000000002</v>
      </c>
      <c r="R36" s="18">
        <v>0</v>
      </c>
      <c r="S36" s="18">
        <v>19663620</v>
      </c>
      <c r="T36" s="25">
        <f t="shared" si="1"/>
        <v>0.40965875000000002</v>
      </c>
      <c r="U36" s="18">
        <v>0</v>
      </c>
      <c r="V36" s="18">
        <v>19663620</v>
      </c>
      <c r="W36" s="25">
        <f t="shared" si="2"/>
        <v>0.40965875000000002</v>
      </c>
      <c r="X36" s="18">
        <v>19663620</v>
      </c>
      <c r="Y36" s="18">
        <v>0</v>
      </c>
      <c r="Z36" s="18">
        <v>0</v>
      </c>
    </row>
    <row r="37" spans="1:26" ht="16.5" x14ac:dyDescent="0.25">
      <c r="A37" s="13" t="s">
        <v>16</v>
      </c>
      <c r="B37" s="13" t="s">
        <v>25</v>
      </c>
      <c r="C37" s="13" t="s">
        <v>25</v>
      </c>
      <c r="D37" s="13" t="s">
        <v>58</v>
      </c>
      <c r="E37" s="13" t="s">
        <v>68</v>
      </c>
      <c r="F37" s="13"/>
      <c r="G37" s="13"/>
      <c r="H37" s="14" t="s">
        <v>69</v>
      </c>
      <c r="I37" s="15" t="s">
        <v>18</v>
      </c>
      <c r="J37" s="15" t="s">
        <v>19</v>
      </c>
      <c r="K37" s="16" t="s">
        <v>20</v>
      </c>
      <c r="L37" s="17" t="s">
        <v>21</v>
      </c>
      <c r="M37" s="18">
        <v>107443781</v>
      </c>
      <c r="N37" s="18">
        <v>0</v>
      </c>
      <c r="O37" s="18">
        <v>107443781</v>
      </c>
      <c r="P37" s="19">
        <v>0</v>
      </c>
      <c r="Q37" s="23">
        <f t="shared" si="0"/>
        <v>0</v>
      </c>
      <c r="R37" s="18">
        <v>0</v>
      </c>
      <c r="S37" s="18">
        <v>0</v>
      </c>
      <c r="T37" s="25">
        <f t="shared" si="1"/>
        <v>0</v>
      </c>
      <c r="U37" s="18">
        <v>0</v>
      </c>
      <c r="V37" s="18">
        <v>0</v>
      </c>
      <c r="W37" s="25">
        <f t="shared" si="2"/>
        <v>0</v>
      </c>
      <c r="X37" s="18">
        <v>0</v>
      </c>
      <c r="Y37" s="18">
        <v>0</v>
      </c>
      <c r="Z37" s="18">
        <v>0</v>
      </c>
    </row>
    <row r="38" spans="1:26" ht="16.5" x14ac:dyDescent="0.25">
      <c r="A38" s="6" t="s">
        <v>16</v>
      </c>
      <c r="B38" s="6" t="s">
        <v>48</v>
      </c>
      <c r="C38" s="6"/>
      <c r="D38" s="6"/>
      <c r="E38" s="6"/>
      <c r="F38" s="6"/>
      <c r="G38" s="6"/>
      <c r="H38" s="7" t="s">
        <v>70</v>
      </c>
      <c r="I38" s="8" t="s">
        <v>18</v>
      </c>
      <c r="J38" s="8" t="s">
        <v>19</v>
      </c>
      <c r="K38" s="9" t="s">
        <v>20</v>
      </c>
      <c r="L38" s="10" t="s">
        <v>21</v>
      </c>
      <c r="M38" s="11">
        <v>2357000000</v>
      </c>
      <c r="N38" s="11">
        <v>1153272991.8900001</v>
      </c>
      <c r="O38" s="11">
        <v>1203727008.1099999</v>
      </c>
      <c r="P38" s="12">
        <v>1142099222.8900001</v>
      </c>
      <c r="Q38" s="23">
        <f t="shared" si="0"/>
        <v>0.48455631009333905</v>
      </c>
      <c r="R38" s="11">
        <v>11173769</v>
      </c>
      <c r="S38" s="11">
        <v>353985102.83999997</v>
      </c>
      <c r="T38" s="25">
        <f t="shared" si="1"/>
        <v>0.1501846002715316</v>
      </c>
      <c r="U38" s="11">
        <v>788114120.04999995</v>
      </c>
      <c r="V38" s="11">
        <v>353985102.83999997</v>
      </c>
      <c r="W38" s="25">
        <f t="shared" si="2"/>
        <v>0.1501846002715316</v>
      </c>
      <c r="X38" s="11">
        <v>348514317.83999997</v>
      </c>
      <c r="Y38" s="11">
        <v>5470785</v>
      </c>
      <c r="Z38" s="11">
        <v>107001</v>
      </c>
    </row>
    <row r="39" spans="1:26" ht="16.5" x14ac:dyDescent="0.25">
      <c r="A39" s="6" t="s">
        <v>16</v>
      </c>
      <c r="B39" s="6" t="s">
        <v>48</v>
      </c>
      <c r="C39" s="6" t="s">
        <v>25</v>
      </c>
      <c r="D39" s="6"/>
      <c r="E39" s="6"/>
      <c r="F39" s="6"/>
      <c r="G39" s="6"/>
      <c r="H39" s="7" t="s">
        <v>71</v>
      </c>
      <c r="I39" s="8" t="s">
        <v>18</v>
      </c>
      <c r="J39" s="8" t="s">
        <v>19</v>
      </c>
      <c r="K39" s="9" t="s">
        <v>20</v>
      </c>
      <c r="L39" s="10" t="s">
        <v>21</v>
      </c>
      <c r="M39" s="11">
        <v>10400000</v>
      </c>
      <c r="N39" s="11">
        <v>9512384</v>
      </c>
      <c r="O39" s="11">
        <v>887616</v>
      </c>
      <c r="P39" s="12">
        <v>0</v>
      </c>
      <c r="Q39" s="23">
        <f t="shared" si="0"/>
        <v>0</v>
      </c>
      <c r="R39" s="11">
        <v>9512384</v>
      </c>
      <c r="S39" s="11">
        <v>0</v>
      </c>
      <c r="T39" s="25">
        <f t="shared" si="1"/>
        <v>0</v>
      </c>
      <c r="U39" s="11">
        <v>0</v>
      </c>
      <c r="V39" s="11">
        <v>0</v>
      </c>
      <c r="W39" s="25">
        <f t="shared" si="2"/>
        <v>0</v>
      </c>
      <c r="X39" s="11">
        <v>0</v>
      </c>
      <c r="Y39" s="11">
        <v>0</v>
      </c>
      <c r="Z39" s="11">
        <v>0</v>
      </c>
    </row>
    <row r="40" spans="1:26" ht="16.5" x14ac:dyDescent="0.25">
      <c r="A40" s="6" t="s">
        <v>16</v>
      </c>
      <c r="B40" s="6" t="s">
        <v>48</v>
      </c>
      <c r="C40" s="6" t="s">
        <v>25</v>
      </c>
      <c r="D40" s="6" t="s">
        <v>25</v>
      </c>
      <c r="E40" s="6"/>
      <c r="F40" s="6"/>
      <c r="G40" s="6"/>
      <c r="H40" s="7" t="s">
        <v>72</v>
      </c>
      <c r="I40" s="8" t="s">
        <v>18</v>
      </c>
      <c r="J40" s="8" t="s">
        <v>19</v>
      </c>
      <c r="K40" s="9" t="s">
        <v>20</v>
      </c>
      <c r="L40" s="10" t="s">
        <v>21</v>
      </c>
      <c r="M40" s="11">
        <v>10400000</v>
      </c>
      <c r="N40" s="11">
        <v>9512384</v>
      </c>
      <c r="O40" s="11">
        <v>887616</v>
      </c>
      <c r="P40" s="12">
        <v>0</v>
      </c>
      <c r="Q40" s="23">
        <f t="shared" si="0"/>
        <v>0</v>
      </c>
      <c r="R40" s="11">
        <v>9512384</v>
      </c>
      <c r="S40" s="11">
        <v>0</v>
      </c>
      <c r="T40" s="25">
        <f t="shared" si="1"/>
        <v>0</v>
      </c>
      <c r="U40" s="11">
        <v>0</v>
      </c>
      <c r="V40" s="11">
        <v>0</v>
      </c>
      <c r="W40" s="25">
        <f t="shared" si="2"/>
        <v>0</v>
      </c>
      <c r="X40" s="11">
        <v>0</v>
      </c>
      <c r="Y40" s="11">
        <v>0</v>
      </c>
      <c r="Z40" s="11">
        <v>0</v>
      </c>
    </row>
    <row r="41" spans="1:26" ht="16.5" x14ac:dyDescent="0.25">
      <c r="A41" s="6" t="s">
        <v>16</v>
      </c>
      <c r="B41" s="6" t="s">
        <v>48</v>
      </c>
      <c r="C41" s="6" t="s">
        <v>25</v>
      </c>
      <c r="D41" s="6" t="s">
        <v>25</v>
      </c>
      <c r="E41" s="6" t="s">
        <v>34</v>
      </c>
      <c r="F41" s="6"/>
      <c r="G41" s="6"/>
      <c r="H41" s="7" t="s">
        <v>73</v>
      </c>
      <c r="I41" s="8" t="s">
        <v>18</v>
      </c>
      <c r="J41" s="8" t="s">
        <v>19</v>
      </c>
      <c r="K41" s="9" t="s">
        <v>20</v>
      </c>
      <c r="L41" s="10" t="s">
        <v>21</v>
      </c>
      <c r="M41" s="11">
        <v>10400000</v>
      </c>
      <c r="N41" s="11">
        <v>9512384</v>
      </c>
      <c r="O41" s="11">
        <v>887616</v>
      </c>
      <c r="P41" s="12">
        <v>0</v>
      </c>
      <c r="Q41" s="23">
        <f t="shared" si="0"/>
        <v>0</v>
      </c>
      <c r="R41" s="11">
        <v>9512384</v>
      </c>
      <c r="S41" s="11">
        <v>0</v>
      </c>
      <c r="T41" s="25">
        <f t="shared" si="1"/>
        <v>0</v>
      </c>
      <c r="U41" s="11">
        <v>0</v>
      </c>
      <c r="V41" s="11">
        <v>0</v>
      </c>
      <c r="W41" s="25">
        <f t="shared" si="2"/>
        <v>0</v>
      </c>
      <c r="X41" s="11">
        <v>0</v>
      </c>
      <c r="Y41" s="11">
        <v>0</v>
      </c>
      <c r="Z41" s="11">
        <v>0</v>
      </c>
    </row>
    <row r="42" spans="1:26" ht="16.5" x14ac:dyDescent="0.25">
      <c r="A42" s="13" t="s">
        <v>16</v>
      </c>
      <c r="B42" s="13" t="s">
        <v>48</v>
      </c>
      <c r="C42" s="13" t="s">
        <v>25</v>
      </c>
      <c r="D42" s="13" t="s">
        <v>25</v>
      </c>
      <c r="E42" s="13" t="s">
        <v>34</v>
      </c>
      <c r="F42" s="13" t="s">
        <v>40</v>
      </c>
      <c r="G42" s="13"/>
      <c r="H42" s="14" t="s">
        <v>74</v>
      </c>
      <c r="I42" s="15" t="s">
        <v>18</v>
      </c>
      <c r="J42" s="15" t="s">
        <v>19</v>
      </c>
      <c r="K42" s="16" t="s">
        <v>20</v>
      </c>
      <c r="L42" s="17" t="s">
        <v>21</v>
      </c>
      <c r="M42" s="18">
        <v>10400000</v>
      </c>
      <c r="N42" s="18">
        <v>9512384</v>
      </c>
      <c r="O42" s="18">
        <v>887616</v>
      </c>
      <c r="P42" s="19">
        <v>0</v>
      </c>
      <c r="Q42" s="23">
        <f t="shared" si="0"/>
        <v>0</v>
      </c>
      <c r="R42" s="18">
        <v>9512384</v>
      </c>
      <c r="S42" s="18">
        <v>0</v>
      </c>
      <c r="T42" s="25">
        <f t="shared" si="1"/>
        <v>0</v>
      </c>
      <c r="U42" s="18">
        <v>0</v>
      </c>
      <c r="V42" s="18">
        <v>0</v>
      </c>
      <c r="W42" s="25">
        <f t="shared" si="2"/>
        <v>0</v>
      </c>
      <c r="X42" s="18">
        <v>0</v>
      </c>
      <c r="Y42" s="18">
        <v>0</v>
      </c>
      <c r="Z42" s="18">
        <v>0</v>
      </c>
    </row>
    <row r="43" spans="1:26" ht="16.5" x14ac:dyDescent="0.25">
      <c r="A43" s="6" t="s">
        <v>16</v>
      </c>
      <c r="B43" s="6" t="s">
        <v>48</v>
      </c>
      <c r="C43" s="6" t="s">
        <v>48</v>
      </c>
      <c r="D43" s="6"/>
      <c r="E43" s="6"/>
      <c r="F43" s="6"/>
      <c r="G43" s="6"/>
      <c r="H43" s="7" t="s">
        <v>75</v>
      </c>
      <c r="I43" s="8" t="s">
        <v>18</v>
      </c>
      <c r="J43" s="8" t="s">
        <v>19</v>
      </c>
      <c r="K43" s="9" t="s">
        <v>20</v>
      </c>
      <c r="L43" s="10" t="s">
        <v>21</v>
      </c>
      <c r="M43" s="11">
        <v>2346600000</v>
      </c>
      <c r="N43" s="11">
        <v>1143760607.8900001</v>
      </c>
      <c r="O43" s="11">
        <v>1202839392.1099999</v>
      </c>
      <c r="P43" s="12">
        <v>1142099222.8900001</v>
      </c>
      <c r="Q43" s="23">
        <f t="shared" si="0"/>
        <v>0.48670383656780025</v>
      </c>
      <c r="R43" s="11">
        <v>1661385</v>
      </c>
      <c r="S43" s="11">
        <v>353985102.83999997</v>
      </c>
      <c r="T43" s="25">
        <f t="shared" si="1"/>
        <v>0.15085021002301199</v>
      </c>
      <c r="U43" s="11">
        <v>788114120.04999995</v>
      </c>
      <c r="V43" s="11">
        <v>353985102.83999997</v>
      </c>
      <c r="W43" s="25">
        <f t="shared" si="2"/>
        <v>0.15085021002301199</v>
      </c>
      <c r="X43" s="11">
        <v>348514317.83999997</v>
      </c>
      <c r="Y43" s="11">
        <v>5470785</v>
      </c>
      <c r="Z43" s="11">
        <v>107001</v>
      </c>
    </row>
    <row r="44" spans="1:26" ht="16.5" x14ac:dyDescent="0.25">
      <c r="A44" s="6" t="s">
        <v>16</v>
      </c>
      <c r="B44" s="6" t="s">
        <v>48</v>
      </c>
      <c r="C44" s="6" t="s">
        <v>48</v>
      </c>
      <c r="D44" s="6" t="s">
        <v>25</v>
      </c>
      <c r="E44" s="6"/>
      <c r="F44" s="6"/>
      <c r="G44" s="6"/>
      <c r="H44" s="7" t="s">
        <v>76</v>
      </c>
      <c r="I44" s="8" t="s">
        <v>18</v>
      </c>
      <c r="J44" s="8" t="s">
        <v>19</v>
      </c>
      <c r="K44" s="9" t="s">
        <v>20</v>
      </c>
      <c r="L44" s="10" t="s">
        <v>21</v>
      </c>
      <c r="M44" s="11">
        <v>242482000</v>
      </c>
      <c r="N44" s="11">
        <v>109210518</v>
      </c>
      <c r="O44" s="11">
        <v>133271482</v>
      </c>
      <c r="P44" s="12">
        <v>109210400</v>
      </c>
      <c r="Q44" s="23">
        <f t="shared" si="0"/>
        <v>0.45038559563184072</v>
      </c>
      <c r="R44" s="11">
        <v>118</v>
      </c>
      <c r="S44" s="11">
        <v>65935131.009999998</v>
      </c>
      <c r="T44" s="25">
        <f t="shared" si="1"/>
        <v>0.27191763104065453</v>
      </c>
      <c r="U44" s="11">
        <v>43275268.990000002</v>
      </c>
      <c r="V44" s="11">
        <v>65935131.009999998</v>
      </c>
      <c r="W44" s="25">
        <f t="shared" si="2"/>
        <v>0.27191763104065453</v>
      </c>
      <c r="X44" s="11">
        <v>65476940.009999998</v>
      </c>
      <c r="Y44" s="11">
        <v>458191</v>
      </c>
      <c r="Z44" s="11">
        <v>0</v>
      </c>
    </row>
    <row r="45" spans="1:26" ht="25.5" x14ac:dyDescent="0.25">
      <c r="A45" s="6" t="s">
        <v>16</v>
      </c>
      <c r="B45" s="6" t="s">
        <v>48</v>
      </c>
      <c r="C45" s="6" t="s">
        <v>48</v>
      </c>
      <c r="D45" s="6" t="s">
        <v>25</v>
      </c>
      <c r="E45" s="6" t="s">
        <v>51</v>
      </c>
      <c r="F45" s="6"/>
      <c r="G45" s="6"/>
      <c r="H45" s="7" t="s">
        <v>77</v>
      </c>
      <c r="I45" s="8" t="s">
        <v>18</v>
      </c>
      <c r="J45" s="8" t="s">
        <v>19</v>
      </c>
      <c r="K45" s="9" t="s">
        <v>20</v>
      </c>
      <c r="L45" s="10" t="s">
        <v>21</v>
      </c>
      <c r="M45" s="11">
        <v>16000000</v>
      </c>
      <c r="N45" s="11">
        <v>0</v>
      </c>
      <c r="O45" s="11">
        <v>16000000</v>
      </c>
      <c r="P45" s="12">
        <v>0</v>
      </c>
      <c r="Q45" s="23">
        <f t="shared" si="0"/>
        <v>0</v>
      </c>
      <c r="R45" s="11">
        <v>0</v>
      </c>
      <c r="S45" s="11">
        <v>0</v>
      </c>
      <c r="T45" s="25">
        <f t="shared" si="1"/>
        <v>0</v>
      </c>
      <c r="U45" s="11">
        <v>0</v>
      </c>
      <c r="V45" s="11">
        <v>0</v>
      </c>
      <c r="W45" s="25">
        <f t="shared" si="2"/>
        <v>0</v>
      </c>
      <c r="X45" s="11">
        <v>0</v>
      </c>
      <c r="Y45" s="11">
        <v>0</v>
      </c>
      <c r="Z45" s="11">
        <v>0</v>
      </c>
    </row>
    <row r="46" spans="1:26" ht="16.5" x14ac:dyDescent="0.25">
      <c r="A46" s="13" t="s">
        <v>16</v>
      </c>
      <c r="B46" s="13" t="s">
        <v>48</v>
      </c>
      <c r="C46" s="13" t="s">
        <v>48</v>
      </c>
      <c r="D46" s="13" t="s">
        <v>25</v>
      </c>
      <c r="E46" s="13" t="s">
        <v>51</v>
      </c>
      <c r="F46" s="13" t="s">
        <v>42</v>
      </c>
      <c r="G46" s="13"/>
      <c r="H46" s="14" t="s">
        <v>78</v>
      </c>
      <c r="I46" s="15" t="s">
        <v>18</v>
      </c>
      <c r="J46" s="15" t="s">
        <v>19</v>
      </c>
      <c r="K46" s="16" t="s">
        <v>20</v>
      </c>
      <c r="L46" s="17" t="s">
        <v>21</v>
      </c>
      <c r="M46" s="18">
        <v>16000000</v>
      </c>
      <c r="N46" s="18">
        <v>0</v>
      </c>
      <c r="O46" s="18">
        <v>16000000</v>
      </c>
      <c r="P46" s="19">
        <v>0</v>
      </c>
      <c r="Q46" s="23">
        <f t="shared" si="0"/>
        <v>0</v>
      </c>
      <c r="R46" s="18">
        <v>0</v>
      </c>
      <c r="S46" s="18">
        <v>0</v>
      </c>
      <c r="T46" s="25">
        <f t="shared" si="1"/>
        <v>0</v>
      </c>
      <c r="U46" s="18">
        <v>0</v>
      </c>
      <c r="V46" s="18">
        <v>0</v>
      </c>
      <c r="W46" s="25">
        <f t="shared" si="2"/>
        <v>0</v>
      </c>
      <c r="X46" s="18">
        <v>0</v>
      </c>
      <c r="Y46" s="18">
        <v>0</v>
      </c>
      <c r="Z46" s="18">
        <v>0</v>
      </c>
    </row>
    <row r="47" spans="1:26" ht="25.5" x14ac:dyDescent="0.25">
      <c r="A47" s="6" t="s">
        <v>16</v>
      </c>
      <c r="B47" s="6" t="s">
        <v>48</v>
      </c>
      <c r="C47" s="6" t="s">
        <v>48</v>
      </c>
      <c r="D47" s="6" t="s">
        <v>25</v>
      </c>
      <c r="E47" s="6" t="s">
        <v>32</v>
      </c>
      <c r="F47" s="6"/>
      <c r="G47" s="6"/>
      <c r="H47" s="7" t="s">
        <v>79</v>
      </c>
      <c r="I47" s="8" t="s">
        <v>18</v>
      </c>
      <c r="J47" s="8" t="s">
        <v>19</v>
      </c>
      <c r="K47" s="9" t="s">
        <v>20</v>
      </c>
      <c r="L47" s="10" t="s">
        <v>21</v>
      </c>
      <c r="M47" s="11">
        <v>226482000</v>
      </c>
      <c r="N47" s="11">
        <v>109210518</v>
      </c>
      <c r="O47" s="11">
        <v>117271482</v>
      </c>
      <c r="P47" s="12">
        <v>109210400</v>
      </c>
      <c r="Q47" s="23">
        <f t="shared" si="0"/>
        <v>0.48220344221615846</v>
      </c>
      <c r="R47" s="11">
        <v>118</v>
      </c>
      <c r="S47" s="11">
        <v>65935131.009999998</v>
      </c>
      <c r="T47" s="25">
        <f t="shared" si="1"/>
        <v>0.29112746712763043</v>
      </c>
      <c r="U47" s="11">
        <v>43275268.990000002</v>
      </c>
      <c r="V47" s="11">
        <v>65935131.009999998</v>
      </c>
      <c r="W47" s="25">
        <f t="shared" si="2"/>
        <v>0.29112746712763043</v>
      </c>
      <c r="X47" s="11">
        <v>65476940.009999998</v>
      </c>
      <c r="Y47" s="11">
        <v>458191</v>
      </c>
      <c r="Z47" s="11">
        <v>0</v>
      </c>
    </row>
    <row r="48" spans="1:26" ht="25.5" x14ac:dyDescent="0.25">
      <c r="A48" s="13" t="s">
        <v>16</v>
      </c>
      <c r="B48" s="13" t="s">
        <v>48</v>
      </c>
      <c r="C48" s="13" t="s">
        <v>48</v>
      </c>
      <c r="D48" s="13" t="s">
        <v>25</v>
      </c>
      <c r="E48" s="13" t="s">
        <v>32</v>
      </c>
      <c r="F48" s="13" t="s">
        <v>51</v>
      </c>
      <c r="G48" s="13"/>
      <c r="H48" s="14" t="s">
        <v>80</v>
      </c>
      <c r="I48" s="15" t="s">
        <v>18</v>
      </c>
      <c r="J48" s="15" t="s">
        <v>19</v>
      </c>
      <c r="K48" s="16" t="s">
        <v>20</v>
      </c>
      <c r="L48" s="17" t="s">
        <v>21</v>
      </c>
      <c r="M48" s="18">
        <v>34082000</v>
      </c>
      <c r="N48" s="18">
        <v>0</v>
      </c>
      <c r="O48" s="18">
        <v>34082000</v>
      </c>
      <c r="P48" s="19">
        <v>0</v>
      </c>
      <c r="Q48" s="23">
        <f t="shared" si="0"/>
        <v>0</v>
      </c>
      <c r="R48" s="18">
        <v>0</v>
      </c>
      <c r="S48" s="18">
        <v>0</v>
      </c>
      <c r="T48" s="25">
        <f t="shared" si="1"/>
        <v>0</v>
      </c>
      <c r="U48" s="18">
        <v>0</v>
      </c>
      <c r="V48" s="18">
        <v>0</v>
      </c>
      <c r="W48" s="25">
        <f t="shared" si="2"/>
        <v>0</v>
      </c>
      <c r="X48" s="18">
        <v>0</v>
      </c>
      <c r="Y48" s="18">
        <v>0</v>
      </c>
      <c r="Z48" s="18">
        <v>0</v>
      </c>
    </row>
    <row r="49" spans="1:26" ht="25.5" x14ac:dyDescent="0.25">
      <c r="A49" s="13" t="s">
        <v>16</v>
      </c>
      <c r="B49" s="13" t="s">
        <v>48</v>
      </c>
      <c r="C49" s="13" t="s">
        <v>48</v>
      </c>
      <c r="D49" s="13" t="s">
        <v>25</v>
      </c>
      <c r="E49" s="13" t="s">
        <v>32</v>
      </c>
      <c r="F49" s="13" t="s">
        <v>32</v>
      </c>
      <c r="G49" s="13"/>
      <c r="H49" s="14" t="s">
        <v>81</v>
      </c>
      <c r="I49" s="15" t="s">
        <v>18</v>
      </c>
      <c r="J49" s="15" t="s">
        <v>19</v>
      </c>
      <c r="K49" s="16" t="s">
        <v>20</v>
      </c>
      <c r="L49" s="17" t="s">
        <v>21</v>
      </c>
      <c r="M49" s="18">
        <v>90000000</v>
      </c>
      <c r="N49" s="18">
        <v>54000000</v>
      </c>
      <c r="O49" s="18">
        <v>36000000</v>
      </c>
      <c r="P49" s="19">
        <v>54000000</v>
      </c>
      <c r="Q49" s="23">
        <f t="shared" si="0"/>
        <v>0.6</v>
      </c>
      <c r="R49" s="18">
        <v>0</v>
      </c>
      <c r="S49" s="18">
        <v>10724731.01</v>
      </c>
      <c r="T49" s="25">
        <f t="shared" si="1"/>
        <v>0.11916367788888889</v>
      </c>
      <c r="U49" s="18">
        <v>43275268.990000002</v>
      </c>
      <c r="V49" s="18">
        <v>10724731.01</v>
      </c>
      <c r="W49" s="25">
        <f t="shared" si="2"/>
        <v>0.11916367788888889</v>
      </c>
      <c r="X49" s="18">
        <v>10724731.01</v>
      </c>
      <c r="Y49" s="18">
        <v>0</v>
      </c>
      <c r="Z49" s="18">
        <v>0</v>
      </c>
    </row>
    <row r="50" spans="1:26" ht="25.5" x14ac:dyDescent="0.25">
      <c r="A50" s="13" t="s">
        <v>16</v>
      </c>
      <c r="B50" s="13" t="s">
        <v>48</v>
      </c>
      <c r="C50" s="13" t="s">
        <v>48</v>
      </c>
      <c r="D50" s="13" t="s">
        <v>25</v>
      </c>
      <c r="E50" s="13" t="s">
        <v>32</v>
      </c>
      <c r="F50" s="13" t="s">
        <v>36</v>
      </c>
      <c r="G50" s="13"/>
      <c r="H50" s="14" t="s">
        <v>82</v>
      </c>
      <c r="I50" s="15" t="s">
        <v>18</v>
      </c>
      <c r="J50" s="15" t="s">
        <v>19</v>
      </c>
      <c r="K50" s="16" t="s">
        <v>20</v>
      </c>
      <c r="L50" s="17" t="s">
        <v>21</v>
      </c>
      <c r="M50" s="18">
        <v>61400000</v>
      </c>
      <c r="N50" s="18">
        <v>26860680</v>
      </c>
      <c r="O50" s="18">
        <v>34539320</v>
      </c>
      <c r="P50" s="19">
        <v>26860680</v>
      </c>
      <c r="Q50" s="23">
        <f t="shared" si="0"/>
        <v>0.43747035830618891</v>
      </c>
      <c r="R50" s="18">
        <v>0</v>
      </c>
      <c r="S50" s="18">
        <v>26860680</v>
      </c>
      <c r="T50" s="25">
        <f t="shared" si="1"/>
        <v>0.43747035830618891</v>
      </c>
      <c r="U50" s="18">
        <v>0</v>
      </c>
      <c r="V50" s="18">
        <v>26860680</v>
      </c>
      <c r="W50" s="25">
        <f t="shared" si="2"/>
        <v>0.43747035830618891</v>
      </c>
      <c r="X50" s="18">
        <v>26860680</v>
      </c>
      <c r="Y50" s="18">
        <v>0</v>
      </c>
      <c r="Z50" s="18">
        <v>0</v>
      </c>
    </row>
    <row r="51" spans="1:26" ht="16.5" x14ac:dyDescent="0.25">
      <c r="A51" s="13" t="s">
        <v>16</v>
      </c>
      <c r="B51" s="13" t="s">
        <v>48</v>
      </c>
      <c r="C51" s="13" t="s">
        <v>48</v>
      </c>
      <c r="D51" s="13" t="s">
        <v>25</v>
      </c>
      <c r="E51" s="13" t="s">
        <v>32</v>
      </c>
      <c r="F51" s="13" t="s">
        <v>38</v>
      </c>
      <c r="G51" s="13"/>
      <c r="H51" s="14" t="s">
        <v>83</v>
      </c>
      <c r="I51" s="15" t="s">
        <v>18</v>
      </c>
      <c r="J51" s="15" t="s">
        <v>19</v>
      </c>
      <c r="K51" s="16" t="s">
        <v>20</v>
      </c>
      <c r="L51" s="17" t="s">
        <v>21</v>
      </c>
      <c r="M51" s="18">
        <v>11000000</v>
      </c>
      <c r="N51" s="18">
        <v>0</v>
      </c>
      <c r="O51" s="18">
        <v>11000000</v>
      </c>
      <c r="P51" s="19">
        <v>0</v>
      </c>
      <c r="Q51" s="23">
        <f t="shared" si="0"/>
        <v>0</v>
      </c>
      <c r="R51" s="18">
        <v>0</v>
      </c>
      <c r="S51" s="18">
        <v>0</v>
      </c>
      <c r="T51" s="25">
        <f t="shared" si="1"/>
        <v>0</v>
      </c>
      <c r="U51" s="18">
        <v>0</v>
      </c>
      <c r="V51" s="18">
        <v>0</v>
      </c>
      <c r="W51" s="25">
        <f t="shared" si="2"/>
        <v>0</v>
      </c>
      <c r="X51" s="18">
        <v>0</v>
      </c>
      <c r="Y51" s="18">
        <v>0</v>
      </c>
      <c r="Z51" s="18">
        <v>0</v>
      </c>
    </row>
    <row r="52" spans="1:26" ht="16.5" x14ac:dyDescent="0.25">
      <c r="A52" s="13" t="s">
        <v>16</v>
      </c>
      <c r="B52" s="13" t="s">
        <v>48</v>
      </c>
      <c r="C52" s="13" t="s">
        <v>48</v>
      </c>
      <c r="D52" s="13" t="s">
        <v>25</v>
      </c>
      <c r="E52" s="13" t="s">
        <v>32</v>
      </c>
      <c r="F52" s="13" t="s">
        <v>42</v>
      </c>
      <c r="G52" s="13"/>
      <c r="H52" s="14" t="s">
        <v>84</v>
      </c>
      <c r="I52" s="15" t="s">
        <v>18</v>
      </c>
      <c r="J52" s="15" t="s">
        <v>19</v>
      </c>
      <c r="K52" s="16" t="s">
        <v>20</v>
      </c>
      <c r="L52" s="17" t="s">
        <v>21</v>
      </c>
      <c r="M52" s="18">
        <v>30000000</v>
      </c>
      <c r="N52" s="18">
        <v>28349838</v>
      </c>
      <c r="O52" s="18">
        <v>1650162</v>
      </c>
      <c r="P52" s="19">
        <v>28349720</v>
      </c>
      <c r="Q52" s="23">
        <f t="shared" si="0"/>
        <v>0.94499066666666665</v>
      </c>
      <c r="R52" s="18">
        <v>118</v>
      </c>
      <c r="S52" s="18">
        <v>28349720</v>
      </c>
      <c r="T52" s="25">
        <f t="shared" si="1"/>
        <v>0.94499066666666665</v>
      </c>
      <c r="U52" s="18">
        <v>0</v>
      </c>
      <c r="V52" s="18">
        <v>28349720</v>
      </c>
      <c r="W52" s="25">
        <f t="shared" si="2"/>
        <v>0.94499066666666665</v>
      </c>
      <c r="X52" s="18">
        <v>27891529</v>
      </c>
      <c r="Y52" s="18">
        <v>458191</v>
      </c>
      <c r="Z52" s="18">
        <v>0</v>
      </c>
    </row>
    <row r="53" spans="1:26" ht="16.5" x14ac:dyDescent="0.25">
      <c r="A53" s="6" t="s">
        <v>16</v>
      </c>
      <c r="B53" s="6" t="s">
        <v>48</v>
      </c>
      <c r="C53" s="6" t="s">
        <v>48</v>
      </c>
      <c r="D53" s="6" t="s">
        <v>48</v>
      </c>
      <c r="E53" s="6"/>
      <c r="F53" s="6"/>
      <c r="G53" s="6"/>
      <c r="H53" s="7" t="s">
        <v>85</v>
      </c>
      <c r="I53" s="8" t="s">
        <v>18</v>
      </c>
      <c r="J53" s="8" t="s">
        <v>19</v>
      </c>
      <c r="K53" s="9" t="s">
        <v>20</v>
      </c>
      <c r="L53" s="10" t="s">
        <v>21</v>
      </c>
      <c r="M53" s="11">
        <v>2074118000</v>
      </c>
      <c r="N53" s="11">
        <v>1021842032.89</v>
      </c>
      <c r="O53" s="11">
        <v>1052275967.11</v>
      </c>
      <c r="P53" s="12">
        <v>1020180765.89</v>
      </c>
      <c r="Q53" s="23">
        <f t="shared" si="0"/>
        <v>0.49186245232431325</v>
      </c>
      <c r="R53" s="11">
        <v>1661267</v>
      </c>
      <c r="S53" s="11">
        <v>275341914.82999998</v>
      </c>
      <c r="T53" s="25">
        <f t="shared" si="1"/>
        <v>0.13275132602388098</v>
      </c>
      <c r="U53" s="11">
        <v>744838851.05999994</v>
      </c>
      <c r="V53" s="11">
        <v>275341914.82999998</v>
      </c>
      <c r="W53" s="25">
        <f t="shared" si="2"/>
        <v>0.13275132602388098</v>
      </c>
      <c r="X53" s="11">
        <v>270329320.82999998</v>
      </c>
      <c r="Y53" s="11">
        <v>5012594</v>
      </c>
      <c r="Z53" s="11">
        <v>0</v>
      </c>
    </row>
    <row r="54" spans="1:26" ht="38.25" x14ac:dyDescent="0.25">
      <c r="A54" s="6" t="s">
        <v>16</v>
      </c>
      <c r="B54" s="6" t="s">
        <v>48</v>
      </c>
      <c r="C54" s="6" t="s">
        <v>48</v>
      </c>
      <c r="D54" s="6" t="s">
        <v>48</v>
      </c>
      <c r="E54" s="6" t="s">
        <v>38</v>
      </c>
      <c r="F54" s="6"/>
      <c r="G54" s="6"/>
      <c r="H54" s="7" t="s">
        <v>86</v>
      </c>
      <c r="I54" s="8" t="s">
        <v>18</v>
      </c>
      <c r="J54" s="8" t="s">
        <v>19</v>
      </c>
      <c r="K54" s="9" t="s">
        <v>20</v>
      </c>
      <c r="L54" s="10" t="s">
        <v>21</v>
      </c>
      <c r="M54" s="11">
        <v>398718000</v>
      </c>
      <c r="N54" s="11">
        <v>146246401.28</v>
      </c>
      <c r="O54" s="11">
        <v>252471598.72</v>
      </c>
      <c r="P54" s="12">
        <v>146246401.28</v>
      </c>
      <c r="Q54" s="23">
        <f t="shared" si="0"/>
        <v>0.36679157018243469</v>
      </c>
      <c r="R54" s="11">
        <v>0</v>
      </c>
      <c r="S54" s="11">
        <v>80755580.959999993</v>
      </c>
      <c r="T54" s="25">
        <f t="shared" si="1"/>
        <v>0.20253808696873477</v>
      </c>
      <c r="U54" s="11">
        <v>65490820.32</v>
      </c>
      <c r="V54" s="11">
        <v>80755580.959999993</v>
      </c>
      <c r="W54" s="25">
        <f t="shared" si="2"/>
        <v>0.20253808696873477</v>
      </c>
      <c r="X54" s="11">
        <v>79515921.959999993</v>
      </c>
      <c r="Y54" s="11">
        <v>1239659</v>
      </c>
      <c r="Z54" s="11">
        <v>0</v>
      </c>
    </row>
    <row r="55" spans="1:26" ht="25.5" x14ac:dyDescent="0.25">
      <c r="A55" s="13" t="s">
        <v>16</v>
      </c>
      <c r="B55" s="13" t="s">
        <v>48</v>
      </c>
      <c r="C55" s="13" t="s">
        <v>48</v>
      </c>
      <c r="D55" s="13" t="s">
        <v>48</v>
      </c>
      <c r="E55" s="13" t="s">
        <v>38</v>
      </c>
      <c r="F55" s="13" t="s">
        <v>32</v>
      </c>
      <c r="G55" s="13"/>
      <c r="H55" s="14" t="s">
        <v>87</v>
      </c>
      <c r="I55" s="15" t="s">
        <v>18</v>
      </c>
      <c r="J55" s="15" t="s">
        <v>19</v>
      </c>
      <c r="K55" s="16" t="s">
        <v>20</v>
      </c>
      <c r="L55" s="17" t="s">
        <v>21</v>
      </c>
      <c r="M55" s="18">
        <v>4418000</v>
      </c>
      <c r="N55" s="18">
        <v>4417959.28</v>
      </c>
      <c r="O55" s="18">
        <v>40.72</v>
      </c>
      <c r="P55" s="19">
        <v>4417959.28</v>
      </c>
      <c r="Q55" s="23">
        <f t="shared" si="0"/>
        <v>0.99999078315980083</v>
      </c>
      <c r="R55" s="18">
        <v>0</v>
      </c>
      <c r="S55" s="18">
        <v>4417959.28</v>
      </c>
      <c r="T55" s="25">
        <f t="shared" si="1"/>
        <v>0.99999078315980083</v>
      </c>
      <c r="U55" s="18">
        <v>0</v>
      </c>
      <c r="V55" s="18">
        <v>4417959.28</v>
      </c>
      <c r="W55" s="25">
        <f t="shared" si="2"/>
        <v>0.99999078315980083</v>
      </c>
      <c r="X55" s="18">
        <v>3388500.28</v>
      </c>
      <c r="Y55" s="18">
        <v>1029459</v>
      </c>
      <c r="Z55" s="18">
        <v>0</v>
      </c>
    </row>
    <row r="56" spans="1:26" ht="16.5" x14ac:dyDescent="0.25">
      <c r="A56" s="13" t="s">
        <v>16</v>
      </c>
      <c r="B56" s="13" t="s">
        <v>48</v>
      </c>
      <c r="C56" s="13" t="s">
        <v>48</v>
      </c>
      <c r="D56" s="13" t="s">
        <v>48</v>
      </c>
      <c r="E56" s="13" t="s">
        <v>38</v>
      </c>
      <c r="F56" s="13" t="s">
        <v>34</v>
      </c>
      <c r="G56" s="13"/>
      <c r="H56" s="14" t="s">
        <v>88</v>
      </c>
      <c r="I56" s="15" t="s">
        <v>18</v>
      </c>
      <c r="J56" s="15" t="s">
        <v>19</v>
      </c>
      <c r="K56" s="16" t="s">
        <v>20</v>
      </c>
      <c r="L56" s="17" t="s">
        <v>21</v>
      </c>
      <c r="M56" s="18">
        <v>61050000</v>
      </c>
      <c r="N56" s="18">
        <v>59622400</v>
      </c>
      <c r="O56" s="18">
        <v>1427600</v>
      </c>
      <c r="P56" s="19">
        <v>59622400</v>
      </c>
      <c r="Q56" s="23">
        <f t="shared" si="0"/>
        <v>0.97661588861588866</v>
      </c>
      <c r="R56" s="18">
        <v>0</v>
      </c>
      <c r="S56" s="18">
        <v>2984836.68</v>
      </c>
      <c r="T56" s="25">
        <f t="shared" si="1"/>
        <v>4.8891673710073712E-2</v>
      </c>
      <c r="U56" s="18">
        <v>56637563.32</v>
      </c>
      <c r="V56" s="18">
        <v>2984836.68</v>
      </c>
      <c r="W56" s="25">
        <f t="shared" si="2"/>
        <v>4.8891673710073712E-2</v>
      </c>
      <c r="X56" s="18">
        <v>2774636.68</v>
      </c>
      <c r="Y56" s="18">
        <v>210200</v>
      </c>
      <c r="Z56" s="18">
        <v>0</v>
      </c>
    </row>
    <row r="57" spans="1:26" ht="16.5" x14ac:dyDescent="0.25">
      <c r="A57" s="13" t="s">
        <v>16</v>
      </c>
      <c r="B57" s="13" t="s">
        <v>48</v>
      </c>
      <c r="C57" s="13" t="s">
        <v>48</v>
      </c>
      <c r="D57" s="13" t="s">
        <v>48</v>
      </c>
      <c r="E57" s="13" t="s">
        <v>38</v>
      </c>
      <c r="F57" s="13" t="s">
        <v>42</v>
      </c>
      <c r="G57" s="13"/>
      <c r="H57" s="14" t="s">
        <v>89</v>
      </c>
      <c r="I57" s="15" t="s">
        <v>18</v>
      </c>
      <c r="J57" s="15" t="s">
        <v>19</v>
      </c>
      <c r="K57" s="16" t="s">
        <v>20</v>
      </c>
      <c r="L57" s="17" t="s">
        <v>21</v>
      </c>
      <c r="M57" s="18">
        <v>1250000</v>
      </c>
      <c r="N57" s="18">
        <v>327350</v>
      </c>
      <c r="O57" s="18">
        <v>922650</v>
      </c>
      <c r="P57" s="19">
        <v>327350</v>
      </c>
      <c r="Q57" s="23">
        <f t="shared" si="0"/>
        <v>0.26188</v>
      </c>
      <c r="R57" s="18">
        <v>0</v>
      </c>
      <c r="S57" s="18">
        <v>327350</v>
      </c>
      <c r="T57" s="25">
        <f t="shared" si="1"/>
        <v>0.26188</v>
      </c>
      <c r="U57" s="18">
        <v>0</v>
      </c>
      <c r="V57" s="18">
        <v>327350</v>
      </c>
      <c r="W57" s="25">
        <f t="shared" si="2"/>
        <v>0.26188</v>
      </c>
      <c r="X57" s="18">
        <v>327350</v>
      </c>
      <c r="Y57" s="18">
        <v>0</v>
      </c>
      <c r="Z57" s="18">
        <v>0</v>
      </c>
    </row>
    <row r="58" spans="1:26" ht="25.5" x14ac:dyDescent="0.25">
      <c r="A58" s="13" t="s">
        <v>16</v>
      </c>
      <c r="B58" s="13" t="s">
        <v>48</v>
      </c>
      <c r="C58" s="13" t="s">
        <v>48</v>
      </c>
      <c r="D58" s="13" t="s">
        <v>48</v>
      </c>
      <c r="E58" s="13" t="s">
        <v>38</v>
      </c>
      <c r="F58" s="13" t="s">
        <v>44</v>
      </c>
      <c r="G58" s="13"/>
      <c r="H58" s="14" t="s">
        <v>90</v>
      </c>
      <c r="I58" s="15" t="s">
        <v>18</v>
      </c>
      <c r="J58" s="15" t="s">
        <v>19</v>
      </c>
      <c r="K58" s="16" t="s">
        <v>20</v>
      </c>
      <c r="L58" s="17" t="s">
        <v>21</v>
      </c>
      <c r="M58" s="18">
        <v>332000000</v>
      </c>
      <c r="N58" s="18">
        <v>81878692</v>
      </c>
      <c r="O58" s="18">
        <v>250121308</v>
      </c>
      <c r="P58" s="19">
        <v>81878692</v>
      </c>
      <c r="Q58" s="23">
        <f t="shared" si="0"/>
        <v>0.24662256626506024</v>
      </c>
      <c r="R58" s="18">
        <v>0</v>
      </c>
      <c r="S58" s="18">
        <v>73025435</v>
      </c>
      <c r="T58" s="25">
        <f t="shared" si="1"/>
        <v>0.21995612951807228</v>
      </c>
      <c r="U58" s="18">
        <v>8853257</v>
      </c>
      <c r="V58" s="18">
        <v>73025435</v>
      </c>
      <c r="W58" s="25">
        <f t="shared" si="2"/>
        <v>0.21995612951807228</v>
      </c>
      <c r="X58" s="18">
        <v>73025435</v>
      </c>
      <c r="Y58" s="18">
        <v>0</v>
      </c>
      <c r="Z58" s="18">
        <v>0</v>
      </c>
    </row>
    <row r="59" spans="1:26" ht="25.5" x14ac:dyDescent="0.25">
      <c r="A59" s="6" t="s">
        <v>16</v>
      </c>
      <c r="B59" s="6" t="s">
        <v>48</v>
      </c>
      <c r="C59" s="6" t="s">
        <v>48</v>
      </c>
      <c r="D59" s="6" t="s">
        <v>48</v>
      </c>
      <c r="E59" s="6" t="s">
        <v>40</v>
      </c>
      <c r="F59" s="6"/>
      <c r="G59" s="6"/>
      <c r="H59" s="7" t="s">
        <v>91</v>
      </c>
      <c r="I59" s="8" t="s">
        <v>18</v>
      </c>
      <c r="J59" s="8" t="s">
        <v>19</v>
      </c>
      <c r="K59" s="9" t="s">
        <v>20</v>
      </c>
      <c r="L59" s="10" t="s">
        <v>21</v>
      </c>
      <c r="M59" s="11">
        <v>310174653</v>
      </c>
      <c r="N59" s="11">
        <v>18547812</v>
      </c>
      <c r="O59" s="11">
        <v>291626841</v>
      </c>
      <c r="P59" s="12">
        <v>18547812</v>
      </c>
      <c r="Q59" s="23">
        <f t="shared" si="0"/>
        <v>5.9797961634215156E-2</v>
      </c>
      <c r="R59" s="11">
        <v>0</v>
      </c>
      <c r="S59" s="11">
        <v>14858612</v>
      </c>
      <c r="T59" s="25">
        <f t="shared" si="1"/>
        <v>4.790401748269224E-2</v>
      </c>
      <c r="U59" s="11">
        <v>3689200</v>
      </c>
      <c r="V59" s="11">
        <v>14858612</v>
      </c>
      <c r="W59" s="25">
        <f t="shared" si="2"/>
        <v>4.790401748269224E-2</v>
      </c>
      <c r="X59" s="11">
        <v>14858612</v>
      </c>
      <c r="Y59" s="11">
        <v>0</v>
      </c>
      <c r="Z59" s="11">
        <v>0</v>
      </c>
    </row>
    <row r="60" spans="1:26" ht="16.5" x14ac:dyDescent="0.25">
      <c r="A60" s="13" t="s">
        <v>16</v>
      </c>
      <c r="B60" s="13" t="s">
        <v>48</v>
      </c>
      <c r="C60" s="13" t="s">
        <v>48</v>
      </c>
      <c r="D60" s="13" t="s">
        <v>48</v>
      </c>
      <c r="E60" s="13" t="s">
        <v>40</v>
      </c>
      <c r="F60" s="13" t="s">
        <v>29</v>
      </c>
      <c r="G60" s="13"/>
      <c r="H60" s="14" t="s">
        <v>92</v>
      </c>
      <c r="I60" s="15" t="s">
        <v>18</v>
      </c>
      <c r="J60" s="15" t="s">
        <v>19</v>
      </c>
      <c r="K60" s="16" t="s">
        <v>20</v>
      </c>
      <c r="L60" s="17" t="s">
        <v>21</v>
      </c>
      <c r="M60" s="18">
        <v>160000000</v>
      </c>
      <c r="N60" s="18">
        <v>3689200</v>
      </c>
      <c r="O60" s="18">
        <v>156310800</v>
      </c>
      <c r="P60" s="19">
        <v>3689200</v>
      </c>
      <c r="Q60" s="23">
        <f t="shared" si="0"/>
        <v>2.3057500000000002E-2</v>
      </c>
      <c r="R60" s="18">
        <v>0</v>
      </c>
      <c r="S60" s="18">
        <v>0</v>
      </c>
      <c r="T60" s="25">
        <f t="shared" si="1"/>
        <v>0</v>
      </c>
      <c r="U60" s="18">
        <v>3689200</v>
      </c>
      <c r="V60" s="18">
        <v>0</v>
      </c>
      <c r="W60" s="25">
        <f t="shared" si="2"/>
        <v>0</v>
      </c>
      <c r="X60" s="18">
        <v>0</v>
      </c>
      <c r="Y60" s="18">
        <v>0</v>
      </c>
      <c r="Z60" s="18">
        <v>0</v>
      </c>
    </row>
    <row r="61" spans="1:26" ht="16.5" x14ac:dyDescent="0.25">
      <c r="A61" s="13" t="s">
        <v>16</v>
      </c>
      <c r="B61" s="13" t="s">
        <v>48</v>
      </c>
      <c r="C61" s="13" t="s">
        <v>48</v>
      </c>
      <c r="D61" s="13" t="s">
        <v>48</v>
      </c>
      <c r="E61" s="13" t="s">
        <v>40</v>
      </c>
      <c r="F61" s="13" t="s">
        <v>51</v>
      </c>
      <c r="G61" s="13"/>
      <c r="H61" s="14" t="s">
        <v>93</v>
      </c>
      <c r="I61" s="15" t="s">
        <v>18</v>
      </c>
      <c r="J61" s="15" t="s">
        <v>19</v>
      </c>
      <c r="K61" s="16" t="s">
        <v>20</v>
      </c>
      <c r="L61" s="17" t="s">
        <v>21</v>
      </c>
      <c r="M61" s="18">
        <v>150174653</v>
      </c>
      <c r="N61" s="18">
        <v>14858612</v>
      </c>
      <c r="O61" s="18">
        <v>135316041</v>
      </c>
      <c r="P61" s="19">
        <v>14858612</v>
      </c>
      <c r="Q61" s="23">
        <f t="shared" si="0"/>
        <v>9.8942209641729617E-2</v>
      </c>
      <c r="R61" s="18">
        <v>0</v>
      </c>
      <c r="S61" s="18">
        <v>14858612</v>
      </c>
      <c r="T61" s="25">
        <f t="shared" si="1"/>
        <v>9.8942209641729617E-2</v>
      </c>
      <c r="U61" s="18">
        <v>0</v>
      </c>
      <c r="V61" s="18">
        <v>14858612</v>
      </c>
      <c r="W61" s="25">
        <f t="shared" si="2"/>
        <v>9.8942209641729617E-2</v>
      </c>
      <c r="X61" s="18">
        <v>14858612</v>
      </c>
      <c r="Y61" s="18">
        <v>0</v>
      </c>
      <c r="Z61" s="18">
        <v>0</v>
      </c>
    </row>
    <row r="62" spans="1:26" ht="25.5" x14ac:dyDescent="0.25">
      <c r="A62" s="6" t="s">
        <v>16</v>
      </c>
      <c r="B62" s="6" t="s">
        <v>48</v>
      </c>
      <c r="C62" s="6" t="s">
        <v>48</v>
      </c>
      <c r="D62" s="6" t="s">
        <v>48</v>
      </c>
      <c r="E62" s="6" t="s">
        <v>42</v>
      </c>
      <c r="F62" s="6"/>
      <c r="G62" s="6"/>
      <c r="H62" s="7" t="s">
        <v>94</v>
      </c>
      <c r="I62" s="8" t="s">
        <v>18</v>
      </c>
      <c r="J62" s="8" t="s">
        <v>19</v>
      </c>
      <c r="K62" s="9" t="s">
        <v>20</v>
      </c>
      <c r="L62" s="10" t="s">
        <v>21</v>
      </c>
      <c r="M62" s="11">
        <v>1107125347</v>
      </c>
      <c r="N62" s="11">
        <v>853437463.61000001</v>
      </c>
      <c r="O62" s="11">
        <v>253687883.38999999</v>
      </c>
      <c r="P62" s="12">
        <v>851776197.61000001</v>
      </c>
      <c r="Q62" s="23">
        <f t="shared" si="0"/>
        <v>0.76935841087739099</v>
      </c>
      <c r="R62" s="11">
        <v>1661266</v>
      </c>
      <c r="S62" s="11">
        <v>176117366.87</v>
      </c>
      <c r="T62" s="25">
        <f t="shared" si="1"/>
        <v>0.15907626660994512</v>
      </c>
      <c r="U62" s="11">
        <v>675658830.74000001</v>
      </c>
      <c r="V62" s="11">
        <v>176117366.87</v>
      </c>
      <c r="W62" s="25">
        <f t="shared" si="2"/>
        <v>0.15907626660994512</v>
      </c>
      <c r="X62" s="11">
        <v>172344431.87</v>
      </c>
      <c r="Y62" s="11">
        <v>3772935</v>
      </c>
      <c r="Z62" s="11">
        <v>0</v>
      </c>
    </row>
    <row r="63" spans="1:26" ht="38.25" x14ac:dyDescent="0.25">
      <c r="A63" s="13" t="s">
        <v>16</v>
      </c>
      <c r="B63" s="13" t="s">
        <v>48</v>
      </c>
      <c r="C63" s="13" t="s">
        <v>48</v>
      </c>
      <c r="D63" s="13" t="s">
        <v>48</v>
      </c>
      <c r="E63" s="13" t="s">
        <v>42</v>
      </c>
      <c r="F63" s="13" t="s">
        <v>32</v>
      </c>
      <c r="G63" s="13"/>
      <c r="H63" s="14" t="s">
        <v>95</v>
      </c>
      <c r="I63" s="15" t="s">
        <v>18</v>
      </c>
      <c r="J63" s="15" t="s">
        <v>19</v>
      </c>
      <c r="K63" s="16" t="s">
        <v>20</v>
      </c>
      <c r="L63" s="17" t="s">
        <v>21</v>
      </c>
      <c r="M63" s="18">
        <v>83300000</v>
      </c>
      <c r="N63" s="18">
        <v>41071680</v>
      </c>
      <c r="O63" s="18">
        <v>42228320</v>
      </c>
      <c r="P63" s="19">
        <v>41071674</v>
      </c>
      <c r="Q63" s="23">
        <f t="shared" si="0"/>
        <v>0.49305731092436977</v>
      </c>
      <c r="R63" s="18">
        <v>6</v>
      </c>
      <c r="S63" s="18">
        <v>5285157</v>
      </c>
      <c r="T63" s="25">
        <f t="shared" si="1"/>
        <v>6.3447262905162061E-2</v>
      </c>
      <c r="U63" s="18">
        <v>35786517</v>
      </c>
      <c r="V63" s="18">
        <v>5285157</v>
      </c>
      <c r="W63" s="25">
        <f t="shared" si="2"/>
        <v>6.3447262905162061E-2</v>
      </c>
      <c r="X63" s="18">
        <v>2453823</v>
      </c>
      <c r="Y63" s="18">
        <v>2831334</v>
      </c>
      <c r="Z63" s="18">
        <v>0</v>
      </c>
    </row>
    <row r="64" spans="1:26" ht="25.5" x14ac:dyDescent="0.25">
      <c r="A64" s="13" t="s">
        <v>16</v>
      </c>
      <c r="B64" s="13" t="s">
        <v>48</v>
      </c>
      <c r="C64" s="13" t="s">
        <v>48</v>
      </c>
      <c r="D64" s="13" t="s">
        <v>48</v>
      </c>
      <c r="E64" s="13" t="s">
        <v>42</v>
      </c>
      <c r="F64" s="13" t="s">
        <v>34</v>
      </c>
      <c r="G64" s="13"/>
      <c r="H64" s="14" t="s">
        <v>96</v>
      </c>
      <c r="I64" s="15" t="s">
        <v>18</v>
      </c>
      <c r="J64" s="15" t="s">
        <v>19</v>
      </c>
      <c r="K64" s="16" t="s">
        <v>20</v>
      </c>
      <c r="L64" s="17" t="s">
        <v>21</v>
      </c>
      <c r="M64" s="18">
        <v>235000000</v>
      </c>
      <c r="N64" s="18">
        <v>203544271.44999999</v>
      </c>
      <c r="O64" s="18">
        <v>31455728.550000001</v>
      </c>
      <c r="P64" s="19">
        <v>203544271.44999999</v>
      </c>
      <c r="Q64" s="23">
        <f t="shared" si="0"/>
        <v>0.86614583595744676</v>
      </c>
      <c r="R64" s="18">
        <v>0</v>
      </c>
      <c r="S64" s="18">
        <v>11445671.27</v>
      </c>
      <c r="T64" s="25">
        <f t="shared" si="1"/>
        <v>4.870498412765957E-2</v>
      </c>
      <c r="U64" s="18">
        <v>192098600.18000001</v>
      </c>
      <c r="V64" s="18">
        <v>11445671.27</v>
      </c>
      <c r="W64" s="25">
        <f t="shared" si="2"/>
        <v>4.870498412765957E-2</v>
      </c>
      <c r="X64" s="18">
        <v>11445671.27</v>
      </c>
      <c r="Y64" s="18">
        <v>0</v>
      </c>
      <c r="Z64" s="18">
        <v>0</v>
      </c>
    </row>
    <row r="65" spans="1:26" ht="16.5" x14ac:dyDescent="0.25">
      <c r="A65" s="13" t="s">
        <v>16</v>
      </c>
      <c r="B65" s="13" t="s">
        <v>48</v>
      </c>
      <c r="C65" s="13" t="s">
        <v>48</v>
      </c>
      <c r="D65" s="13" t="s">
        <v>48</v>
      </c>
      <c r="E65" s="13" t="s">
        <v>42</v>
      </c>
      <c r="F65" s="13" t="s">
        <v>36</v>
      </c>
      <c r="G65" s="13"/>
      <c r="H65" s="14" t="s">
        <v>97</v>
      </c>
      <c r="I65" s="15" t="s">
        <v>18</v>
      </c>
      <c r="J65" s="15" t="s">
        <v>19</v>
      </c>
      <c r="K65" s="16" t="s">
        <v>20</v>
      </c>
      <c r="L65" s="17" t="s">
        <v>21</v>
      </c>
      <c r="M65" s="18">
        <v>618825347</v>
      </c>
      <c r="N65" s="18">
        <v>496214823.75</v>
      </c>
      <c r="O65" s="18">
        <v>122610523.25</v>
      </c>
      <c r="P65" s="19">
        <v>496214823.75</v>
      </c>
      <c r="Q65" s="23">
        <f t="shared" si="0"/>
        <v>0.8018657059792349</v>
      </c>
      <c r="R65" s="18">
        <v>0</v>
      </c>
      <c r="S65" s="18">
        <v>156655587.19</v>
      </c>
      <c r="T65" s="25">
        <f t="shared" si="1"/>
        <v>0.25314992016640842</v>
      </c>
      <c r="U65" s="18">
        <v>339559236.56</v>
      </c>
      <c r="V65" s="18">
        <v>156655587.19</v>
      </c>
      <c r="W65" s="25">
        <f t="shared" si="2"/>
        <v>0.25314992016640842</v>
      </c>
      <c r="X65" s="18">
        <v>156655587.19</v>
      </c>
      <c r="Y65" s="18">
        <v>0</v>
      </c>
      <c r="Z65" s="18">
        <v>0</v>
      </c>
    </row>
    <row r="66" spans="1:26" ht="25.5" x14ac:dyDescent="0.25">
      <c r="A66" s="13" t="s">
        <v>16</v>
      </c>
      <c r="B66" s="13" t="s">
        <v>48</v>
      </c>
      <c r="C66" s="13" t="s">
        <v>48</v>
      </c>
      <c r="D66" s="13" t="s">
        <v>48</v>
      </c>
      <c r="E66" s="13" t="s">
        <v>42</v>
      </c>
      <c r="F66" s="13" t="s">
        <v>40</v>
      </c>
      <c r="G66" s="13"/>
      <c r="H66" s="14" t="s">
        <v>98</v>
      </c>
      <c r="I66" s="15" t="s">
        <v>18</v>
      </c>
      <c r="J66" s="15" t="s">
        <v>19</v>
      </c>
      <c r="K66" s="16" t="s">
        <v>20</v>
      </c>
      <c r="L66" s="17" t="s">
        <v>21</v>
      </c>
      <c r="M66" s="18">
        <v>170000000</v>
      </c>
      <c r="N66" s="18">
        <v>112606688.41</v>
      </c>
      <c r="O66" s="18">
        <v>57393311.590000004</v>
      </c>
      <c r="P66" s="19">
        <v>110945428.41</v>
      </c>
      <c r="Q66" s="23">
        <f t="shared" si="0"/>
        <v>0.65262016711764703</v>
      </c>
      <c r="R66" s="18">
        <v>1661260</v>
      </c>
      <c r="S66" s="18">
        <v>2730951.41</v>
      </c>
      <c r="T66" s="25">
        <f t="shared" si="1"/>
        <v>1.6064420058823529E-2</v>
      </c>
      <c r="U66" s="18">
        <v>108214477</v>
      </c>
      <c r="V66" s="18">
        <v>2730951.41</v>
      </c>
      <c r="W66" s="25">
        <f t="shared" si="2"/>
        <v>1.6064420058823529E-2</v>
      </c>
      <c r="X66" s="18">
        <v>1789350.41</v>
      </c>
      <c r="Y66" s="18">
        <v>941601</v>
      </c>
      <c r="Z66" s="18">
        <v>0</v>
      </c>
    </row>
    <row r="67" spans="1:26" ht="16.5" x14ac:dyDescent="0.25">
      <c r="A67" s="6" t="s">
        <v>16</v>
      </c>
      <c r="B67" s="6" t="s">
        <v>48</v>
      </c>
      <c r="C67" s="6" t="s">
        <v>48</v>
      </c>
      <c r="D67" s="6" t="s">
        <v>48</v>
      </c>
      <c r="E67" s="6" t="s">
        <v>44</v>
      </c>
      <c r="F67" s="6"/>
      <c r="G67" s="6"/>
      <c r="H67" s="7" t="s">
        <v>99</v>
      </c>
      <c r="I67" s="8" t="s">
        <v>18</v>
      </c>
      <c r="J67" s="8" t="s">
        <v>19</v>
      </c>
      <c r="K67" s="9" t="s">
        <v>20</v>
      </c>
      <c r="L67" s="10" t="s">
        <v>21</v>
      </c>
      <c r="M67" s="11">
        <v>153250000</v>
      </c>
      <c r="N67" s="11">
        <v>0</v>
      </c>
      <c r="O67" s="11">
        <v>153250000</v>
      </c>
      <c r="P67" s="12">
        <v>0</v>
      </c>
      <c r="Q67" s="23">
        <f t="shared" si="0"/>
        <v>0</v>
      </c>
      <c r="R67" s="11">
        <v>0</v>
      </c>
      <c r="S67" s="11">
        <v>0</v>
      </c>
      <c r="T67" s="25">
        <f t="shared" si="1"/>
        <v>0</v>
      </c>
      <c r="U67" s="11">
        <v>0</v>
      </c>
      <c r="V67" s="11">
        <v>0</v>
      </c>
      <c r="W67" s="25">
        <f t="shared" si="2"/>
        <v>0</v>
      </c>
      <c r="X67" s="11">
        <v>0</v>
      </c>
      <c r="Y67" s="11">
        <v>0</v>
      </c>
      <c r="Z67" s="11">
        <v>0</v>
      </c>
    </row>
    <row r="68" spans="1:26" ht="16.5" x14ac:dyDescent="0.25">
      <c r="A68" s="13" t="s">
        <v>16</v>
      </c>
      <c r="B68" s="13" t="s">
        <v>48</v>
      </c>
      <c r="C68" s="13" t="s">
        <v>48</v>
      </c>
      <c r="D68" s="13" t="s">
        <v>48</v>
      </c>
      <c r="E68" s="13" t="s">
        <v>44</v>
      </c>
      <c r="F68" s="13" t="s">
        <v>51</v>
      </c>
      <c r="G68" s="13"/>
      <c r="H68" s="14" t="s">
        <v>100</v>
      </c>
      <c r="I68" s="15" t="s">
        <v>18</v>
      </c>
      <c r="J68" s="15" t="s">
        <v>19</v>
      </c>
      <c r="K68" s="16" t="s">
        <v>20</v>
      </c>
      <c r="L68" s="17" t="s">
        <v>21</v>
      </c>
      <c r="M68" s="18">
        <v>60000000</v>
      </c>
      <c r="N68" s="18">
        <v>0</v>
      </c>
      <c r="O68" s="18">
        <v>60000000</v>
      </c>
      <c r="P68" s="19">
        <v>0</v>
      </c>
      <c r="Q68" s="23">
        <f t="shared" si="0"/>
        <v>0</v>
      </c>
      <c r="R68" s="18">
        <v>0</v>
      </c>
      <c r="S68" s="18">
        <v>0</v>
      </c>
      <c r="T68" s="25">
        <f t="shared" si="1"/>
        <v>0</v>
      </c>
      <c r="U68" s="18">
        <v>0</v>
      </c>
      <c r="V68" s="18">
        <v>0</v>
      </c>
      <c r="W68" s="25">
        <f t="shared" si="2"/>
        <v>0</v>
      </c>
      <c r="X68" s="18">
        <v>0</v>
      </c>
      <c r="Y68" s="18">
        <v>0</v>
      </c>
      <c r="Z68" s="18">
        <v>0</v>
      </c>
    </row>
    <row r="69" spans="1:26" ht="25.5" x14ac:dyDescent="0.25">
      <c r="A69" s="13" t="s">
        <v>16</v>
      </c>
      <c r="B69" s="13" t="s">
        <v>48</v>
      </c>
      <c r="C69" s="13" t="s">
        <v>48</v>
      </c>
      <c r="D69" s="13" t="s">
        <v>48</v>
      </c>
      <c r="E69" s="13" t="s">
        <v>44</v>
      </c>
      <c r="F69" s="13" t="s">
        <v>32</v>
      </c>
      <c r="G69" s="13"/>
      <c r="H69" s="14" t="s">
        <v>101</v>
      </c>
      <c r="I69" s="15" t="s">
        <v>18</v>
      </c>
      <c r="J69" s="15" t="s">
        <v>19</v>
      </c>
      <c r="K69" s="16" t="s">
        <v>20</v>
      </c>
      <c r="L69" s="17" t="s">
        <v>21</v>
      </c>
      <c r="M69" s="18">
        <v>20500000</v>
      </c>
      <c r="N69" s="18">
        <v>0</v>
      </c>
      <c r="O69" s="18">
        <v>20500000</v>
      </c>
      <c r="P69" s="19">
        <v>0</v>
      </c>
      <c r="Q69" s="23">
        <f t="shared" si="0"/>
        <v>0</v>
      </c>
      <c r="R69" s="18">
        <v>0</v>
      </c>
      <c r="S69" s="18">
        <v>0</v>
      </c>
      <c r="T69" s="25">
        <f t="shared" si="1"/>
        <v>0</v>
      </c>
      <c r="U69" s="18">
        <v>0</v>
      </c>
      <c r="V69" s="18">
        <v>0</v>
      </c>
      <c r="W69" s="25">
        <f t="shared" si="2"/>
        <v>0</v>
      </c>
      <c r="X69" s="18">
        <v>0</v>
      </c>
      <c r="Y69" s="18">
        <v>0</v>
      </c>
      <c r="Z69" s="18">
        <v>0</v>
      </c>
    </row>
    <row r="70" spans="1:26" ht="16.5" x14ac:dyDescent="0.25">
      <c r="A70" s="13" t="s">
        <v>16</v>
      </c>
      <c r="B70" s="13" t="s">
        <v>48</v>
      </c>
      <c r="C70" s="13" t="s">
        <v>48</v>
      </c>
      <c r="D70" s="13" t="s">
        <v>48</v>
      </c>
      <c r="E70" s="13" t="s">
        <v>44</v>
      </c>
      <c r="F70" s="13" t="s">
        <v>38</v>
      </c>
      <c r="G70" s="13"/>
      <c r="H70" s="14" t="s">
        <v>102</v>
      </c>
      <c r="I70" s="15" t="s">
        <v>18</v>
      </c>
      <c r="J70" s="15" t="s">
        <v>19</v>
      </c>
      <c r="K70" s="16" t="s">
        <v>20</v>
      </c>
      <c r="L70" s="17" t="s">
        <v>21</v>
      </c>
      <c r="M70" s="18">
        <v>72750000</v>
      </c>
      <c r="N70" s="18">
        <v>0</v>
      </c>
      <c r="O70" s="18">
        <v>72750000</v>
      </c>
      <c r="P70" s="19">
        <v>0</v>
      </c>
      <c r="Q70" s="23">
        <f t="shared" si="0"/>
        <v>0</v>
      </c>
      <c r="R70" s="18">
        <v>0</v>
      </c>
      <c r="S70" s="18">
        <v>0</v>
      </c>
      <c r="T70" s="25">
        <f t="shared" si="1"/>
        <v>0</v>
      </c>
      <c r="U70" s="18">
        <v>0</v>
      </c>
      <c r="V70" s="18">
        <v>0</v>
      </c>
      <c r="W70" s="25">
        <f t="shared" si="2"/>
        <v>0</v>
      </c>
      <c r="X70" s="18">
        <v>0</v>
      </c>
      <c r="Y70" s="18">
        <v>0</v>
      </c>
      <c r="Z70" s="18">
        <v>0</v>
      </c>
    </row>
    <row r="71" spans="1:26" ht="16.5" x14ac:dyDescent="0.25">
      <c r="A71" s="13" t="s">
        <v>16</v>
      </c>
      <c r="B71" s="13" t="s">
        <v>48</v>
      </c>
      <c r="C71" s="13" t="s">
        <v>48</v>
      </c>
      <c r="D71" s="13" t="s">
        <v>48</v>
      </c>
      <c r="E71" s="13" t="s">
        <v>46</v>
      </c>
      <c r="F71" s="13"/>
      <c r="G71" s="13"/>
      <c r="H71" s="14" t="s">
        <v>103</v>
      </c>
      <c r="I71" s="15" t="s">
        <v>18</v>
      </c>
      <c r="J71" s="15" t="s">
        <v>19</v>
      </c>
      <c r="K71" s="16" t="s">
        <v>20</v>
      </c>
      <c r="L71" s="17" t="s">
        <v>21</v>
      </c>
      <c r="M71" s="18">
        <v>104850000</v>
      </c>
      <c r="N71" s="18">
        <v>3610356</v>
      </c>
      <c r="O71" s="18">
        <v>101239644</v>
      </c>
      <c r="P71" s="19">
        <v>3610355</v>
      </c>
      <c r="Q71" s="23">
        <f t="shared" si="0"/>
        <v>3.4433524082021938E-2</v>
      </c>
      <c r="R71" s="18">
        <v>1</v>
      </c>
      <c r="S71" s="18">
        <v>3610355</v>
      </c>
      <c r="T71" s="25">
        <f t="shared" si="1"/>
        <v>3.4433524082021938E-2</v>
      </c>
      <c r="U71" s="18">
        <v>0</v>
      </c>
      <c r="V71" s="18">
        <v>3610355</v>
      </c>
      <c r="W71" s="25">
        <f t="shared" si="2"/>
        <v>3.4433524082021938E-2</v>
      </c>
      <c r="X71" s="18">
        <v>3610355</v>
      </c>
      <c r="Y71" s="18">
        <v>0</v>
      </c>
      <c r="Z71" s="18">
        <v>0</v>
      </c>
    </row>
    <row r="72" spans="1:26" ht="16.5" x14ac:dyDescent="0.25">
      <c r="A72" s="13" t="s">
        <v>16</v>
      </c>
      <c r="B72" s="13" t="s">
        <v>48</v>
      </c>
      <c r="C72" s="13" t="s">
        <v>48</v>
      </c>
      <c r="D72" s="13" t="s">
        <v>104</v>
      </c>
      <c r="E72" s="13"/>
      <c r="F72" s="13"/>
      <c r="G72" s="13"/>
      <c r="H72" s="14" t="s">
        <v>105</v>
      </c>
      <c r="I72" s="15" t="s">
        <v>18</v>
      </c>
      <c r="J72" s="15" t="s">
        <v>19</v>
      </c>
      <c r="K72" s="16" t="s">
        <v>20</v>
      </c>
      <c r="L72" s="17" t="s">
        <v>21</v>
      </c>
      <c r="M72" s="18">
        <v>30000000</v>
      </c>
      <c r="N72" s="18">
        <v>12708057</v>
      </c>
      <c r="O72" s="18">
        <v>17291943</v>
      </c>
      <c r="P72" s="19">
        <v>12708057</v>
      </c>
      <c r="Q72" s="23">
        <f t="shared" ref="Q72:Q110" si="3">+P72/M72</f>
        <v>0.42360189999999998</v>
      </c>
      <c r="R72" s="18">
        <v>0</v>
      </c>
      <c r="S72" s="18">
        <v>12708057</v>
      </c>
      <c r="T72" s="25">
        <f t="shared" ref="T72:T110" si="4">+S72/M72</f>
        <v>0.42360189999999998</v>
      </c>
      <c r="U72" s="18">
        <v>0</v>
      </c>
      <c r="V72" s="18">
        <v>12708057</v>
      </c>
      <c r="W72" s="25">
        <f t="shared" ref="W72:W110" si="5">+V72/M72</f>
        <v>0.42360189999999998</v>
      </c>
      <c r="X72" s="18">
        <v>12708057</v>
      </c>
      <c r="Y72" s="18">
        <v>0</v>
      </c>
      <c r="Z72" s="18">
        <v>107001</v>
      </c>
    </row>
    <row r="73" spans="1:26" ht="16.5" x14ac:dyDescent="0.25">
      <c r="A73" s="6" t="s">
        <v>16</v>
      </c>
      <c r="B73" s="6" t="s">
        <v>58</v>
      </c>
      <c r="C73" s="6"/>
      <c r="D73" s="6"/>
      <c r="E73" s="6"/>
      <c r="F73" s="6"/>
      <c r="G73" s="6"/>
      <c r="H73" s="7" t="s">
        <v>106</v>
      </c>
      <c r="I73" s="8" t="s">
        <v>18</v>
      </c>
      <c r="J73" s="8" t="s">
        <v>19</v>
      </c>
      <c r="K73" s="9" t="s">
        <v>20</v>
      </c>
      <c r="L73" s="10" t="s">
        <v>21</v>
      </c>
      <c r="M73" s="11">
        <v>105000000</v>
      </c>
      <c r="N73" s="11">
        <v>44521699</v>
      </c>
      <c r="O73" s="11">
        <v>60478301</v>
      </c>
      <c r="P73" s="12">
        <v>44521699</v>
      </c>
      <c r="Q73" s="23">
        <f t="shared" si="3"/>
        <v>0.42401618095238097</v>
      </c>
      <c r="R73" s="11">
        <v>0</v>
      </c>
      <c r="S73" s="11">
        <v>44063353</v>
      </c>
      <c r="T73" s="25">
        <f t="shared" si="4"/>
        <v>0.41965098095238096</v>
      </c>
      <c r="U73" s="11">
        <v>458346</v>
      </c>
      <c r="V73" s="11">
        <v>44063353</v>
      </c>
      <c r="W73" s="25">
        <f t="shared" si="5"/>
        <v>0.41965098095238096</v>
      </c>
      <c r="X73" s="11">
        <v>44063353</v>
      </c>
      <c r="Y73" s="11">
        <v>0</v>
      </c>
      <c r="Z73" s="11">
        <v>1361146</v>
      </c>
    </row>
    <row r="74" spans="1:26" ht="16.5" x14ac:dyDescent="0.25">
      <c r="A74" s="6" t="s">
        <v>16</v>
      </c>
      <c r="B74" s="6" t="s">
        <v>58</v>
      </c>
      <c r="C74" s="6" t="s">
        <v>104</v>
      </c>
      <c r="D74" s="6"/>
      <c r="E74" s="6"/>
      <c r="F74" s="6"/>
      <c r="G74" s="6"/>
      <c r="H74" s="7" t="s">
        <v>107</v>
      </c>
      <c r="I74" s="8" t="s">
        <v>18</v>
      </c>
      <c r="J74" s="8" t="s">
        <v>19</v>
      </c>
      <c r="K74" s="9" t="s">
        <v>20</v>
      </c>
      <c r="L74" s="10" t="s">
        <v>21</v>
      </c>
      <c r="M74" s="11">
        <v>105000000</v>
      </c>
      <c r="N74" s="11">
        <v>44521699</v>
      </c>
      <c r="O74" s="11">
        <v>60478301</v>
      </c>
      <c r="P74" s="12">
        <v>44521699</v>
      </c>
      <c r="Q74" s="23">
        <f t="shared" si="3"/>
        <v>0.42401618095238097</v>
      </c>
      <c r="R74" s="11">
        <v>0</v>
      </c>
      <c r="S74" s="11">
        <v>44063353</v>
      </c>
      <c r="T74" s="25">
        <f t="shared" si="4"/>
        <v>0.41965098095238096</v>
      </c>
      <c r="U74" s="11">
        <v>458346</v>
      </c>
      <c r="V74" s="11">
        <v>44063353</v>
      </c>
      <c r="W74" s="25">
        <f t="shared" si="5"/>
        <v>0.41965098095238096</v>
      </c>
      <c r="X74" s="11">
        <v>44063353</v>
      </c>
      <c r="Y74" s="11">
        <v>0</v>
      </c>
      <c r="Z74" s="11">
        <v>1361146</v>
      </c>
    </row>
    <row r="75" spans="1:26" ht="16.5" x14ac:dyDescent="0.25">
      <c r="A75" s="6" t="s">
        <v>16</v>
      </c>
      <c r="B75" s="6" t="s">
        <v>58</v>
      </c>
      <c r="C75" s="6" t="s">
        <v>104</v>
      </c>
      <c r="D75" s="6" t="s">
        <v>48</v>
      </c>
      <c r="E75" s="6"/>
      <c r="F75" s="6"/>
      <c r="G75" s="6"/>
      <c r="H75" s="7" t="s">
        <v>108</v>
      </c>
      <c r="I75" s="8" t="s">
        <v>18</v>
      </c>
      <c r="J75" s="8" t="s">
        <v>19</v>
      </c>
      <c r="K75" s="9" t="s">
        <v>20</v>
      </c>
      <c r="L75" s="10" t="s">
        <v>21</v>
      </c>
      <c r="M75" s="11">
        <v>105000000</v>
      </c>
      <c r="N75" s="11">
        <v>44521699</v>
      </c>
      <c r="O75" s="11">
        <v>60478301</v>
      </c>
      <c r="P75" s="12">
        <v>44521699</v>
      </c>
      <c r="Q75" s="23">
        <f t="shared" si="3"/>
        <v>0.42401618095238097</v>
      </c>
      <c r="R75" s="11">
        <v>0</v>
      </c>
      <c r="S75" s="11">
        <v>44063353</v>
      </c>
      <c r="T75" s="25">
        <f t="shared" si="4"/>
        <v>0.41965098095238096</v>
      </c>
      <c r="U75" s="11">
        <v>458346</v>
      </c>
      <c r="V75" s="11">
        <v>44063353</v>
      </c>
      <c r="W75" s="25">
        <f t="shared" si="5"/>
        <v>0.41965098095238096</v>
      </c>
      <c r="X75" s="11">
        <v>44063353</v>
      </c>
      <c r="Y75" s="11">
        <v>0</v>
      </c>
      <c r="Z75" s="11">
        <v>1361146</v>
      </c>
    </row>
    <row r="76" spans="1:26" ht="25.5" x14ac:dyDescent="0.25">
      <c r="A76" s="6" t="s">
        <v>16</v>
      </c>
      <c r="B76" s="6" t="s">
        <v>58</v>
      </c>
      <c r="C76" s="6" t="s">
        <v>104</v>
      </c>
      <c r="D76" s="6" t="s">
        <v>48</v>
      </c>
      <c r="E76" s="6" t="s">
        <v>109</v>
      </c>
      <c r="F76" s="6"/>
      <c r="G76" s="6"/>
      <c r="H76" s="7" t="s">
        <v>110</v>
      </c>
      <c r="I76" s="8" t="s">
        <v>18</v>
      </c>
      <c r="J76" s="8" t="s">
        <v>19</v>
      </c>
      <c r="K76" s="9" t="s">
        <v>20</v>
      </c>
      <c r="L76" s="10" t="s">
        <v>21</v>
      </c>
      <c r="M76" s="11">
        <v>105000000</v>
      </c>
      <c r="N76" s="11">
        <v>44521699</v>
      </c>
      <c r="O76" s="11">
        <v>60478301</v>
      </c>
      <c r="P76" s="12">
        <v>44521699</v>
      </c>
      <c r="Q76" s="23">
        <f t="shared" si="3"/>
        <v>0.42401618095238097</v>
      </c>
      <c r="R76" s="11">
        <v>0</v>
      </c>
      <c r="S76" s="11">
        <v>44063353</v>
      </c>
      <c r="T76" s="25">
        <f t="shared" si="4"/>
        <v>0.41965098095238096</v>
      </c>
      <c r="U76" s="11">
        <v>458346</v>
      </c>
      <c r="V76" s="11">
        <v>44063353</v>
      </c>
      <c r="W76" s="25">
        <f t="shared" si="5"/>
        <v>0.41965098095238096</v>
      </c>
      <c r="X76" s="11">
        <v>44063353</v>
      </c>
      <c r="Y76" s="11">
        <v>0</v>
      </c>
      <c r="Z76" s="11">
        <v>1361146</v>
      </c>
    </row>
    <row r="77" spans="1:26" ht="16.5" x14ac:dyDescent="0.25">
      <c r="A77" s="13" t="s">
        <v>16</v>
      </c>
      <c r="B77" s="13" t="s">
        <v>58</v>
      </c>
      <c r="C77" s="13" t="s">
        <v>104</v>
      </c>
      <c r="D77" s="13" t="s">
        <v>48</v>
      </c>
      <c r="E77" s="13" t="s">
        <v>109</v>
      </c>
      <c r="F77" s="13" t="s">
        <v>29</v>
      </c>
      <c r="G77" s="13"/>
      <c r="H77" s="14" t="s">
        <v>111</v>
      </c>
      <c r="I77" s="15" t="s">
        <v>18</v>
      </c>
      <c r="J77" s="15" t="s">
        <v>19</v>
      </c>
      <c r="K77" s="16" t="s">
        <v>20</v>
      </c>
      <c r="L77" s="17" t="s">
        <v>21</v>
      </c>
      <c r="M77" s="18">
        <v>44354659</v>
      </c>
      <c r="N77" s="18">
        <v>23149033</v>
      </c>
      <c r="O77" s="18">
        <v>21205626</v>
      </c>
      <c r="P77" s="19">
        <v>23149033</v>
      </c>
      <c r="Q77" s="23">
        <f t="shared" si="3"/>
        <v>0.52190758585248054</v>
      </c>
      <c r="R77" s="18">
        <v>0</v>
      </c>
      <c r="S77" s="18">
        <v>22690687</v>
      </c>
      <c r="T77" s="25">
        <f t="shared" si="4"/>
        <v>0.51157392507515387</v>
      </c>
      <c r="U77" s="18">
        <v>458346</v>
      </c>
      <c r="V77" s="18">
        <v>22690687</v>
      </c>
      <c r="W77" s="25">
        <f t="shared" si="5"/>
        <v>0.51157392507515387</v>
      </c>
      <c r="X77" s="18">
        <v>22690687</v>
      </c>
      <c r="Y77" s="18">
        <v>0</v>
      </c>
      <c r="Z77" s="18">
        <v>1361146</v>
      </c>
    </row>
    <row r="78" spans="1:26" ht="16.5" x14ac:dyDescent="0.25">
      <c r="A78" s="13" t="s">
        <v>16</v>
      </c>
      <c r="B78" s="13" t="s">
        <v>58</v>
      </c>
      <c r="C78" s="13" t="s">
        <v>104</v>
      </c>
      <c r="D78" s="13" t="s">
        <v>48</v>
      </c>
      <c r="E78" s="13" t="s">
        <v>109</v>
      </c>
      <c r="F78" s="13" t="s">
        <v>51</v>
      </c>
      <c r="G78" s="13"/>
      <c r="H78" s="14" t="s">
        <v>112</v>
      </c>
      <c r="I78" s="15" t="s">
        <v>18</v>
      </c>
      <c r="J78" s="15" t="s">
        <v>19</v>
      </c>
      <c r="K78" s="16" t="s">
        <v>20</v>
      </c>
      <c r="L78" s="17" t="s">
        <v>21</v>
      </c>
      <c r="M78" s="18">
        <v>60645341</v>
      </c>
      <c r="N78" s="18">
        <v>21372666</v>
      </c>
      <c r="O78" s="18">
        <v>39272675</v>
      </c>
      <c r="P78" s="19">
        <v>21372666</v>
      </c>
      <c r="Q78" s="23">
        <f t="shared" si="3"/>
        <v>0.35242057588562326</v>
      </c>
      <c r="R78" s="18">
        <v>0</v>
      </c>
      <c r="S78" s="18">
        <v>21372666</v>
      </c>
      <c r="T78" s="25">
        <f t="shared" si="4"/>
        <v>0.35242057588562326</v>
      </c>
      <c r="U78" s="18">
        <v>0</v>
      </c>
      <c r="V78" s="18">
        <v>21372666</v>
      </c>
      <c r="W78" s="25">
        <f t="shared" si="5"/>
        <v>0.35242057588562326</v>
      </c>
      <c r="X78" s="18">
        <v>21372666</v>
      </c>
      <c r="Y78" s="18">
        <v>0</v>
      </c>
      <c r="Z78" s="18">
        <v>0</v>
      </c>
    </row>
    <row r="79" spans="1:26" ht="25.5" x14ac:dyDescent="0.25">
      <c r="A79" s="6" t="s">
        <v>16</v>
      </c>
      <c r="B79" s="6" t="s">
        <v>113</v>
      </c>
      <c r="C79" s="6"/>
      <c r="D79" s="6"/>
      <c r="E79" s="6"/>
      <c r="F79" s="6"/>
      <c r="G79" s="6"/>
      <c r="H79" s="7" t="s">
        <v>114</v>
      </c>
      <c r="I79" s="8" t="s">
        <v>18</v>
      </c>
      <c r="J79" s="8" t="s">
        <v>19</v>
      </c>
      <c r="K79" s="9" t="s">
        <v>20</v>
      </c>
      <c r="L79" s="10" t="s">
        <v>21</v>
      </c>
      <c r="M79" s="11">
        <v>65000000</v>
      </c>
      <c r="N79" s="11">
        <v>25789000</v>
      </c>
      <c r="O79" s="11">
        <v>39211000</v>
      </c>
      <c r="P79" s="12">
        <v>25789000</v>
      </c>
      <c r="Q79" s="23">
        <f t="shared" si="3"/>
        <v>0.39675384615384618</v>
      </c>
      <c r="R79" s="11">
        <v>0</v>
      </c>
      <c r="S79" s="11">
        <v>0</v>
      </c>
      <c r="T79" s="25">
        <f t="shared" si="4"/>
        <v>0</v>
      </c>
      <c r="U79" s="11">
        <v>25789000</v>
      </c>
      <c r="V79" s="11">
        <v>0</v>
      </c>
      <c r="W79" s="25">
        <f t="shared" si="5"/>
        <v>0</v>
      </c>
      <c r="X79" s="11">
        <v>0</v>
      </c>
      <c r="Y79" s="11">
        <v>0</v>
      </c>
      <c r="Z79" s="11">
        <v>0</v>
      </c>
    </row>
    <row r="80" spans="1:26" ht="25.5" x14ac:dyDescent="0.25">
      <c r="A80" s="6" t="s">
        <v>16</v>
      </c>
      <c r="B80" s="6" t="s">
        <v>113</v>
      </c>
      <c r="C80" s="6"/>
      <c r="D80" s="6"/>
      <c r="E80" s="6"/>
      <c r="F80" s="6"/>
      <c r="G80" s="6"/>
      <c r="H80" s="7" t="s">
        <v>114</v>
      </c>
      <c r="I80" s="8" t="s">
        <v>18</v>
      </c>
      <c r="J80" s="8" t="s">
        <v>22</v>
      </c>
      <c r="K80" s="9" t="s">
        <v>23</v>
      </c>
      <c r="L80" s="10" t="s">
        <v>24</v>
      </c>
      <c r="M80" s="11">
        <v>50000000</v>
      </c>
      <c r="N80" s="11">
        <v>0</v>
      </c>
      <c r="O80" s="11">
        <v>50000000</v>
      </c>
      <c r="P80" s="12">
        <v>0</v>
      </c>
      <c r="Q80" s="23">
        <f t="shared" si="3"/>
        <v>0</v>
      </c>
      <c r="R80" s="11">
        <v>0</v>
      </c>
      <c r="S80" s="11">
        <v>0</v>
      </c>
      <c r="T80" s="25">
        <f t="shared" si="4"/>
        <v>0</v>
      </c>
      <c r="U80" s="11">
        <v>0</v>
      </c>
      <c r="V80" s="11">
        <v>0</v>
      </c>
      <c r="W80" s="25">
        <f t="shared" si="5"/>
        <v>0</v>
      </c>
      <c r="X80" s="11">
        <v>0</v>
      </c>
      <c r="Y80" s="11">
        <v>0</v>
      </c>
      <c r="Z80" s="11">
        <v>0</v>
      </c>
    </row>
    <row r="81" spans="1:26" ht="16.5" x14ac:dyDescent="0.25">
      <c r="A81" s="6" t="s">
        <v>16</v>
      </c>
      <c r="B81" s="6" t="s">
        <v>113</v>
      </c>
      <c r="C81" s="6" t="s">
        <v>25</v>
      </c>
      <c r="D81" s="6"/>
      <c r="E81" s="6"/>
      <c r="F81" s="6"/>
      <c r="G81" s="6"/>
      <c r="H81" s="7" t="s">
        <v>115</v>
      </c>
      <c r="I81" s="8" t="s">
        <v>18</v>
      </c>
      <c r="J81" s="8" t="s">
        <v>19</v>
      </c>
      <c r="K81" s="9" t="s">
        <v>20</v>
      </c>
      <c r="L81" s="10" t="s">
        <v>21</v>
      </c>
      <c r="M81" s="11">
        <v>65000000</v>
      </c>
      <c r="N81" s="11">
        <v>25789000</v>
      </c>
      <c r="O81" s="11">
        <v>39211000</v>
      </c>
      <c r="P81" s="12">
        <v>25789000</v>
      </c>
      <c r="Q81" s="23">
        <f t="shared" si="3"/>
        <v>0.39675384615384618</v>
      </c>
      <c r="R81" s="11">
        <v>0</v>
      </c>
      <c r="S81" s="11">
        <v>0</v>
      </c>
      <c r="T81" s="25">
        <f t="shared" si="4"/>
        <v>0</v>
      </c>
      <c r="U81" s="11">
        <v>25789000</v>
      </c>
      <c r="V81" s="11">
        <v>0</v>
      </c>
      <c r="W81" s="25">
        <f t="shared" si="5"/>
        <v>0</v>
      </c>
      <c r="X81" s="11">
        <v>0</v>
      </c>
      <c r="Y81" s="11">
        <v>0</v>
      </c>
      <c r="Z81" s="11">
        <v>0</v>
      </c>
    </row>
    <row r="82" spans="1:26" ht="16.5" x14ac:dyDescent="0.25">
      <c r="A82" s="6" t="s">
        <v>16</v>
      </c>
      <c r="B82" s="6" t="s">
        <v>113</v>
      </c>
      <c r="C82" s="6" t="s">
        <v>25</v>
      </c>
      <c r="D82" s="6" t="s">
        <v>48</v>
      </c>
      <c r="E82" s="6"/>
      <c r="F82" s="6"/>
      <c r="G82" s="6"/>
      <c r="H82" s="7" t="s">
        <v>116</v>
      </c>
      <c r="I82" s="8" t="s">
        <v>18</v>
      </c>
      <c r="J82" s="8" t="s">
        <v>19</v>
      </c>
      <c r="K82" s="9" t="s">
        <v>20</v>
      </c>
      <c r="L82" s="10" t="s">
        <v>21</v>
      </c>
      <c r="M82" s="11">
        <v>65000000</v>
      </c>
      <c r="N82" s="11">
        <v>25789000</v>
      </c>
      <c r="O82" s="11">
        <v>39211000</v>
      </c>
      <c r="P82" s="12">
        <v>25789000</v>
      </c>
      <c r="Q82" s="23">
        <f t="shared" si="3"/>
        <v>0.39675384615384618</v>
      </c>
      <c r="R82" s="11">
        <v>0</v>
      </c>
      <c r="S82" s="11">
        <v>0</v>
      </c>
      <c r="T82" s="25">
        <f t="shared" si="4"/>
        <v>0</v>
      </c>
      <c r="U82" s="11">
        <v>25789000</v>
      </c>
      <c r="V82" s="11">
        <v>0</v>
      </c>
      <c r="W82" s="25">
        <f t="shared" si="5"/>
        <v>0</v>
      </c>
      <c r="X82" s="11">
        <v>0</v>
      </c>
      <c r="Y82" s="11">
        <v>0</v>
      </c>
      <c r="Z82" s="11">
        <v>0</v>
      </c>
    </row>
    <row r="83" spans="1:26" ht="16.5" x14ac:dyDescent="0.25">
      <c r="A83" s="13" t="s">
        <v>16</v>
      </c>
      <c r="B83" s="13" t="s">
        <v>113</v>
      </c>
      <c r="C83" s="13" t="s">
        <v>25</v>
      </c>
      <c r="D83" s="13" t="s">
        <v>48</v>
      </c>
      <c r="E83" s="13" t="s">
        <v>29</v>
      </c>
      <c r="F83" s="13"/>
      <c r="G83" s="13"/>
      <c r="H83" s="14" t="s">
        <v>117</v>
      </c>
      <c r="I83" s="15" t="s">
        <v>18</v>
      </c>
      <c r="J83" s="15" t="s">
        <v>19</v>
      </c>
      <c r="K83" s="16" t="s">
        <v>20</v>
      </c>
      <c r="L83" s="17" t="s">
        <v>21</v>
      </c>
      <c r="M83" s="18">
        <v>64650000</v>
      </c>
      <c r="N83" s="18">
        <v>25441000</v>
      </c>
      <c r="O83" s="18">
        <v>39209000</v>
      </c>
      <c r="P83" s="19">
        <v>25441000</v>
      </c>
      <c r="Q83" s="23">
        <f t="shared" si="3"/>
        <v>0.39351894818252126</v>
      </c>
      <c r="R83" s="18">
        <v>0</v>
      </c>
      <c r="S83" s="18">
        <v>0</v>
      </c>
      <c r="T83" s="25">
        <f t="shared" si="4"/>
        <v>0</v>
      </c>
      <c r="U83" s="18">
        <v>25441000</v>
      </c>
      <c r="V83" s="18">
        <v>0</v>
      </c>
      <c r="W83" s="25">
        <f t="shared" si="5"/>
        <v>0</v>
      </c>
      <c r="X83" s="18">
        <v>0</v>
      </c>
      <c r="Y83" s="18">
        <v>0</v>
      </c>
      <c r="Z83" s="18">
        <v>0</v>
      </c>
    </row>
    <row r="84" spans="1:26" ht="16.5" x14ac:dyDescent="0.25">
      <c r="A84" s="13" t="s">
        <v>16</v>
      </c>
      <c r="B84" s="13" t="s">
        <v>113</v>
      </c>
      <c r="C84" s="13" t="s">
        <v>25</v>
      </c>
      <c r="D84" s="13" t="s">
        <v>48</v>
      </c>
      <c r="E84" s="13" t="s">
        <v>38</v>
      </c>
      <c r="F84" s="13"/>
      <c r="G84" s="13"/>
      <c r="H84" s="14" t="s">
        <v>118</v>
      </c>
      <c r="I84" s="15" t="s">
        <v>18</v>
      </c>
      <c r="J84" s="15" t="s">
        <v>19</v>
      </c>
      <c r="K84" s="16" t="s">
        <v>20</v>
      </c>
      <c r="L84" s="17" t="s">
        <v>21</v>
      </c>
      <c r="M84" s="18">
        <v>350000</v>
      </c>
      <c r="N84" s="18">
        <v>348000</v>
      </c>
      <c r="O84" s="18">
        <v>2000</v>
      </c>
      <c r="P84" s="19">
        <v>348000</v>
      </c>
      <c r="Q84" s="23">
        <f t="shared" si="3"/>
        <v>0.99428571428571433</v>
      </c>
      <c r="R84" s="18">
        <v>0</v>
      </c>
      <c r="S84" s="18">
        <v>0</v>
      </c>
      <c r="T84" s="25">
        <f t="shared" si="4"/>
        <v>0</v>
      </c>
      <c r="U84" s="18">
        <v>348000</v>
      </c>
      <c r="V84" s="18">
        <v>0</v>
      </c>
      <c r="W84" s="25">
        <f t="shared" si="5"/>
        <v>0</v>
      </c>
      <c r="X84" s="18">
        <v>0</v>
      </c>
      <c r="Y84" s="18">
        <v>0</v>
      </c>
      <c r="Z84" s="18">
        <v>0</v>
      </c>
    </row>
    <row r="85" spans="1:26" ht="16.5" x14ac:dyDescent="0.25">
      <c r="A85" s="6" t="s">
        <v>16</v>
      </c>
      <c r="B85" s="6" t="s">
        <v>113</v>
      </c>
      <c r="C85" s="6" t="s">
        <v>104</v>
      </c>
      <c r="D85" s="6"/>
      <c r="E85" s="6"/>
      <c r="F85" s="6"/>
      <c r="G85" s="6"/>
      <c r="H85" s="7" t="s">
        <v>119</v>
      </c>
      <c r="I85" s="8" t="s">
        <v>18</v>
      </c>
      <c r="J85" s="8" t="s">
        <v>22</v>
      </c>
      <c r="K85" s="9" t="s">
        <v>23</v>
      </c>
      <c r="L85" s="10" t="s">
        <v>24</v>
      </c>
      <c r="M85" s="11">
        <v>50000000</v>
      </c>
      <c r="N85" s="11">
        <v>0</v>
      </c>
      <c r="O85" s="11">
        <v>50000000</v>
      </c>
      <c r="P85" s="12">
        <v>0</v>
      </c>
      <c r="Q85" s="23">
        <f t="shared" si="3"/>
        <v>0</v>
      </c>
      <c r="R85" s="11">
        <v>0</v>
      </c>
      <c r="S85" s="11">
        <v>0</v>
      </c>
      <c r="T85" s="25">
        <f t="shared" si="4"/>
        <v>0</v>
      </c>
      <c r="U85" s="11">
        <v>0</v>
      </c>
      <c r="V85" s="11">
        <v>0</v>
      </c>
      <c r="W85" s="25">
        <f t="shared" si="5"/>
        <v>0</v>
      </c>
      <c r="X85" s="11">
        <v>0</v>
      </c>
      <c r="Y85" s="11">
        <v>0</v>
      </c>
      <c r="Z85" s="11">
        <v>0</v>
      </c>
    </row>
    <row r="86" spans="1:26" ht="16.5" x14ac:dyDescent="0.25">
      <c r="A86" s="13" t="s">
        <v>16</v>
      </c>
      <c r="B86" s="13" t="s">
        <v>113</v>
      </c>
      <c r="C86" s="13" t="s">
        <v>104</v>
      </c>
      <c r="D86" s="13" t="s">
        <v>25</v>
      </c>
      <c r="E86" s="13"/>
      <c r="F86" s="13"/>
      <c r="G86" s="13"/>
      <c r="H86" s="14" t="s">
        <v>120</v>
      </c>
      <c r="I86" s="15" t="s">
        <v>18</v>
      </c>
      <c r="J86" s="15" t="s">
        <v>22</v>
      </c>
      <c r="K86" s="16" t="s">
        <v>23</v>
      </c>
      <c r="L86" s="17" t="s">
        <v>24</v>
      </c>
      <c r="M86" s="18">
        <v>50000000</v>
      </c>
      <c r="N86" s="18">
        <v>0</v>
      </c>
      <c r="O86" s="18">
        <v>50000000</v>
      </c>
      <c r="P86" s="19">
        <v>0</v>
      </c>
      <c r="Q86" s="23">
        <f t="shared" si="3"/>
        <v>0</v>
      </c>
      <c r="R86" s="18">
        <v>0</v>
      </c>
      <c r="S86" s="18">
        <v>0</v>
      </c>
      <c r="T86" s="25">
        <f t="shared" si="4"/>
        <v>0</v>
      </c>
      <c r="U86" s="18">
        <v>0</v>
      </c>
      <c r="V86" s="18">
        <v>0</v>
      </c>
      <c r="W86" s="25">
        <f t="shared" si="5"/>
        <v>0</v>
      </c>
      <c r="X86" s="18">
        <v>0</v>
      </c>
      <c r="Y86" s="18">
        <v>0</v>
      </c>
      <c r="Z86" s="18">
        <v>0</v>
      </c>
    </row>
    <row r="87" spans="1:26" ht="16.5" x14ac:dyDescent="0.25">
      <c r="A87" s="34" t="s">
        <v>121</v>
      </c>
      <c r="B87" s="34"/>
      <c r="C87" s="34"/>
      <c r="D87" s="34"/>
      <c r="E87" s="34"/>
      <c r="F87" s="34"/>
      <c r="G87" s="34"/>
      <c r="H87" s="35" t="s">
        <v>122</v>
      </c>
      <c r="I87" s="36" t="s">
        <v>18</v>
      </c>
      <c r="J87" s="36" t="s">
        <v>19</v>
      </c>
      <c r="K87" s="37" t="s">
        <v>20</v>
      </c>
      <c r="L87" s="38" t="s">
        <v>21</v>
      </c>
      <c r="M87" s="39">
        <v>4403313940</v>
      </c>
      <c r="N87" s="39">
        <v>2342235524.3000002</v>
      </c>
      <c r="O87" s="39">
        <v>2061078415.7</v>
      </c>
      <c r="P87" s="40">
        <v>2228822096.0999999</v>
      </c>
      <c r="Q87" s="41">
        <f t="shared" si="3"/>
        <v>0.50616924581580025</v>
      </c>
      <c r="R87" s="39">
        <v>113413428.2</v>
      </c>
      <c r="S87" s="39">
        <v>116484548.16</v>
      </c>
      <c r="T87" s="33">
        <f t="shared" si="4"/>
        <v>2.6453836757321918E-2</v>
      </c>
      <c r="U87" s="39">
        <v>2112337547.9400001</v>
      </c>
      <c r="V87" s="39">
        <v>116484548.16</v>
      </c>
      <c r="W87" s="33">
        <f t="shared" si="5"/>
        <v>2.6453836757321918E-2</v>
      </c>
      <c r="X87" s="39">
        <v>116484548.16</v>
      </c>
      <c r="Y87" s="39">
        <v>0</v>
      </c>
      <c r="Z87" s="39">
        <v>0</v>
      </c>
    </row>
    <row r="88" spans="1:26" ht="25.5" x14ac:dyDescent="0.25">
      <c r="A88" s="6" t="s">
        <v>121</v>
      </c>
      <c r="B88" s="6" t="s">
        <v>123</v>
      </c>
      <c r="C88" s="6"/>
      <c r="D88" s="6"/>
      <c r="E88" s="6"/>
      <c r="F88" s="6"/>
      <c r="G88" s="6"/>
      <c r="H88" s="7" t="s">
        <v>124</v>
      </c>
      <c r="I88" s="8" t="s">
        <v>18</v>
      </c>
      <c r="J88" s="8" t="s">
        <v>19</v>
      </c>
      <c r="K88" s="9" t="s">
        <v>20</v>
      </c>
      <c r="L88" s="10" t="s">
        <v>21</v>
      </c>
      <c r="M88" s="11">
        <v>2557309250</v>
      </c>
      <c r="N88" s="11">
        <v>888917615.5</v>
      </c>
      <c r="O88" s="11">
        <v>1668391634.5</v>
      </c>
      <c r="P88" s="12">
        <v>888917614.5</v>
      </c>
      <c r="Q88" s="23">
        <f t="shared" si="3"/>
        <v>0.34759879529626697</v>
      </c>
      <c r="R88" s="11">
        <v>1</v>
      </c>
      <c r="S88" s="11">
        <v>52354548.159999996</v>
      </c>
      <c r="T88" s="25">
        <f t="shared" si="4"/>
        <v>2.0472513506139312E-2</v>
      </c>
      <c r="U88" s="11">
        <v>836563066.34000003</v>
      </c>
      <c r="V88" s="11">
        <v>52354548.159999996</v>
      </c>
      <c r="W88" s="25">
        <f t="shared" si="5"/>
        <v>2.0472513506139312E-2</v>
      </c>
      <c r="X88" s="11">
        <v>52354548.159999996</v>
      </c>
      <c r="Y88" s="11">
        <v>0</v>
      </c>
      <c r="Z88" s="11">
        <v>0</v>
      </c>
    </row>
    <row r="89" spans="1:26" ht="16.5" x14ac:dyDescent="0.25">
      <c r="A89" s="6" t="s">
        <v>121</v>
      </c>
      <c r="B89" s="6" t="s">
        <v>123</v>
      </c>
      <c r="C89" s="6" t="s">
        <v>125</v>
      </c>
      <c r="D89" s="6"/>
      <c r="E89" s="6"/>
      <c r="F89" s="6"/>
      <c r="G89" s="6"/>
      <c r="H89" s="7" t="s">
        <v>126</v>
      </c>
      <c r="I89" s="8" t="s">
        <v>18</v>
      </c>
      <c r="J89" s="8" t="s">
        <v>19</v>
      </c>
      <c r="K89" s="9" t="s">
        <v>20</v>
      </c>
      <c r="L89" s="10" t="s">
        <v>21</v>
      </c>
      <c r="M89" s="11">
        <v>2557309250</v>
      </c>
      <c r="N89" s="11">
        <v>888917615.5</v>
      </c>
      <c r="O89" s="11">
        <v>1668391634.5</v>
      </c>
      <c r="P89" s="12">
        <v>888917614.5</v>
      </c>
      <c r="Q89" s="23">
        <f t="shared" si="3"/>
        <v>0.34759879529626697</v>
      </c>
      <c r="R89" s="11">
        <v>1</v>
      </c>
      <c r="S89" s="11">
        <v>52354548.159999996</v>
      </c>
      <c r="T89" s="25">
        <f t="shared" si="4"/>
        <v>2.0472513506139312E-2</v>
      </c>
      <c r="U89" s="11">
        <v>836563066.34000003</v>
      </c>
      <c r="V89" s="11">
        <v>52354548.159999996</v>
      </c>
      <c r="W89" s="25">
        <f t="shared" si="5"/>
        <v>2.0472513506139312E-2</v>
      </c>
      <c r="X89" s="11">
        <v>52354548.159999996</v>
      </c>
      <c r="Y89" s="11">
        <v>0</v>
      </c>
      <c r="Z89" s="11">
        <v>0</v>
      </c>
    </row>
    <row r="90" spans="1:26" ht="38.25" x14ac:dyDescent="0.25">
      <c r="A90" s="6" t="s">
        <v>121</v>
      </c>
      <c r="B90" s="6" t="s">
        <v>123</v>
      </c>
      <c r="C90" s="6" t="s">
        <v>125</v>
      </c>
      <c r="D90" s="6" t="s">
        <v>127</v>
      </c>
      <c r="E90" s="6"/>
      <c r="F90" s="6"/>
      <c r="G90" s="6"/>
      <c r="H90" s="7" t="s">
        <v>128</v>
      </c>
      <c r="I90" s="8" t="s">
        <v>18</v>
      </c>
      <c r="J90" s="8" t="s">
        <v>19</v>
      </c>
      <c r="K90" s="9" t="s">
        <v>20</v>
      </c>
      <c r="L90" s="10" t="s">
        <v>21</v>
      </c>
      <c r="M90" s="11">
        <v>2557309250</v>
      </c>
      <c r="N90" s="11">
        <v>888917615.5</v>
      </c>
      <c r="O90" s="11">
        <v>1668391634.5</v>
      </c>
      <c r="P90" s="12">
        <v>888917614.5</v>
      </c>
      <c r="Q90" s="23">
        <f t="shared" si="3"/>
        <v>0.34759879529626697</v>
      </c>
      <c r="R90" s="11">
        <v>1</v>
      </c>
      <c r="S90" s="11">
        <v>52354548.159999996</v>
      </c>
      <c r="T90" s="25">
        <f t="shared" si="4"/>
        <v>2.0472513506139312E-2</v>
      </c>
      <c r="U90" s="11">
        <v>836563066.34000003</v>
      </c>
      <c r="V90" s="11">
        <v>52354548.159999996</v>
      </c>
      <c r="W90" s="25">
        <f t="shared" si="5"/>
        <v>2.0472513506139312E-2</v>
      </c>
      <c r="X90" s="11">
        <v>52354548.159999996</v>
      </c>
      <c r="Y90" s="11">
        <v>0</v>
      </c>
      <c r="Z90" s="11">
        <v>0</v>
      </c>
    </row>
    <row r="91" spans="1:26" ht="25.5" x14ac:dyDescent="0.25">
      <c r="A91" s="6" t="s">
        <v>121</v>
      </c>
      <c r="B91" s="6" t="s">
        <v>123</v>
      </c>
      <c r="C91" s="6" t="s">
        <v>125</v>
      </c>
      <c r="D91" s="6" t="s">
        <v>127</v>
      </c>
      <c r="E91" s="6" t="s">
        <v>129</v>
      </c>
      <c r="F91" s="6"/>
      <c r="G91" s="6"/>
      <c r="H91" s="7" t="s">
        <v>130</v>
      </c>
      <c r="I91" s="8" t="s">
        <v>18</v>
      </c>
      <c r="J91" s="8" t="s">
        <v>19</v>
      </c>
      <c r="K91" s="9" t="s">
        <v>20</v>
      </c>
      <c r="L91" s="10" t="s">
        <v>21</v>
      </c>
      <c r="M91" s="11">
        <v>2557309250</v>
      </c>
      <c r="N91" s="11">
        <v>888917615.5</v>
      </c>
      <c r="O91" s="11">
        <v>1668391634.5</v>
      </c>
      <c r="P91" s="12">
        <v>888917614.5</v>
      </c>
      <c r="Q91" s="23">
        <f t="shared" si="3"/>
        <v>0.34759879529626697</v>
      </c>
      <c r="R91" s="11">
        <v>1</v>
      </c>
      <c r="S91" s="11">
        <v>52354548.159999996</v>
      </c>
      <c r="T91" s="25">
        <f t="shared" si="4"/>
        <v>2.0472513506139312E-2</v>
      </c>
      <c r="U91" s="11">
        <v>836563066.34000003</v>
      </c>
      <c r="V91" s="11">
        <v>52354548.159999996</v>
      </c>
      <c r="W91" s="25">
        <f t="shared" si="5"/>
        <v>2.0472513506139312E-2</v>
      </c>
      <c r="X91" s="11">
        <v>52354548.159999996</v>
      </c>
      <c r="Y91" s="11">
        <v>0</v>
      </c>
      <c r="Z91" s="11">
        <v>0</v>
      </c>
    </row>
    <row r="92" spans="1:26" ht="16.5" x14ac:dyDescent="0.25">
      <c r="A92" s="6" t="s">
        <v>121</v>
      </c>
      <c r="B92" s="6" t="s">
        <v>123</v>
      </c>
      <c r="C92" s="6" t="s">
        <v>125</v>
      </c>
      <c r="D92" s="6" t="s">
        <v>127</v>
      </c>
      <c r="E92" s="6" t="s">
        <v>129</v>
      </c>
      <c r="F92" s="6" t="s">
        <v>131</v>
      </c>
      <c r="G92" s="6"/>
      <c r="H92" s="7" t="s">
        <v>132</v>
      </c>
      <c r="I92" s="8" t="s">
        <v>18</v>
      </c>
      <c r="J92" s="8" t="s">
        <v>19</v>
      </c>
      <c r="K92" s="9" t="s">
        <v>20</v>
      </c>
      <c r="L92" s="10" t="s">
        <v>21</v>
      </c>
      <c r="M92" s="11">
        <v>860000000</v>
      </c>
      <c r="N92" s="11">
        <v>296442304.5</v>
      </c>
      <c r="O92" s="11">
        <v>563557695.5</v>
      </c>
      <c r="P92" s="12">
        <v>296442303.5</v>
      </c>
      <c r="Q92" s="23">
        <f t="shared" si="3"/>
        <v>0.34470035290697676</v>
      </c>
      <c r="R92" s="11">
        <v>1</v>
      </c>
      <c r="S92" s="11">
        <v>52354548.159999996</v>
      </c>
      <c r="T92" s="25">
        <f t="shared" si="4"/>
        <v>6.0877381581395343E-2</v>
      </c>
      <c r="U92" s="11">
        <v>244087755.34</v>
      </c>
      <c r="V92" s="11">
        <v>52354548.159999996</v>
      </c>
      <c r="W92" s="25">
        <f t="shared" si="5"/>
        <v>6.0877381581395343E-2</v>
      </c>
      <c r="X92" s="11">
        <v>52354548.159999996</v>
      </c>
      <c r="Y92" s="11">
        <v>0</v>
      </c>
      <c r="Z92" s="11">
        <v>0</v>
      </c>
    </row>
    <row r="93" spans="1:26" ht="63.75" x14ac:dyDescent="0.25">
      <c r="A93" s="13" t="s">
        <v>121</v>
      </c>
      <c r="B93" s="13" t="s">
        <v>123</v>
      </c>
      <c r="C93" s="13" t="s">
        <v>125</v>
      </c>
      <c r="D93" s="13" t="s">
        <v>127</v>
      </c>
      <c r="E93" s="13" t="s">
        <v>129</v>
      </c>
      <c r="F93" s="13" t="s">
        <v>131</v>
      </c>
      <c r="G93" s="13" t="s">
        <v>48</v>
      </c>
      <c r="H93" s="14" t="s">
        <v>139</v>
      </c>
      <c r="I93" s="15" t="s">
        <v>18</v>
      </c>
      <c r="J93" s="15" t="s">
        <v>19</v>
      </c>
      <c r="K93" s="16" t="s">
        <v>20</v>
      </c>
      <c r="L93" s="17" t="s">
        <v>21</v>
      </c>
      <c r="M93" s="18">
        <v>860000000</v>
      </c>
      <c r="N93" s="18">
        <v>296442304.5</v>
      </c>
      <c r="O93" s="18">
        <v>563557695.5</v>
      </c>
      <c r="P93" s="19">
        <v>296442303.5</v>
      </c>
      <c r="Q93" s="23">
        <f t="shared" si="3"/>
        <v>0.34470035290697676</v>
      </c>
      <c r="R93" s="18">
        <v>1</v>
      </c>
      <c r="S93" s="18">
        <v>52354548.159999996</v>
      </c>
      <c r="T93" s="25">
        <f t="shared" si="4"/>
        <v>6.0877381581395343E-2</v>
      </c>
      <c r="U93" s="18">
        <v>244087755.34</v>
      </c>
      <c r="V93" s="18">
        <v>52354548.159999996</v>
      </c>
      <c r="W93" s="25">
        <f t="shared" si="5"/>
        <v>6.0877381581395343E-2</v>
      </c>
      <c r="X93" s="18">
        <v>52354548.159999996</v>
      </c>
      <c r="Y93" s="18">
        <v>0</v>
      </c>
      <c r="Z93" s="18">
        <v>0</v>
      </c>
    </row>
    <row r="94" spans="1:26" ht="16.5" x14ac:dyDescent="0.25">
      <c r="A94" s="6" t="s">
        <v>121</v>
      </c>
      <c r="B94" s="6" t="s">
        <v>123</v>
      </c>
      <c r="C94" s="6" t="s">
        <v>125</v>
      </c>
      <c r="D94" s="6" t="s">
        <v>127</v>
      </c>
      <c r="E94" s="6" t="s">
        <v>129</v>
      </c>
      <c r="F94" s="6" t="s">
        <v>133</v>
      </c>
      <c r="G94" s="6"/>
      <c r="H94" s="7" t="s">
        <v>134</v>
      </c>
      <c r="I94" s="8" t="s">
        <v>18</v>
      </c>
      <c r="J94" s="8" t="s">
        <v>19</v>
      </c>
      <c r="K94" s="9" t="s">
        <v>20</v>
      </c>
      <c r="L94" s="10" t="s">
        <v>21</v>
      </c>
      <c r="M94" s="11">
        <v>925995310</v>
      </c>
      <c r="N94" s="11">
        <v>118475311</v>
      </c>
      <c r="O94" s="11">
        <v>807519999</v>
      </c>
      <c r="P94" s="12">
        <v>118475311</v>
      </c>
      <c r="Q94" s="23">
        <f t="shared" si="3"/>
        <v>0.12794374844079934</v>
      </c>
      <c r="R94" s="11">
        <v>0</v>
      </c>
      <c r="S94" s="11">
        <v>0</v>
      </c>
      <c r="T94" s="25">
        <f t="shared" si="4"/>
        <v>0</v>
      </c>
      <c r="U94" s="11">
        <v>118475311</v>
      </c>
      <c r="V94" s="11">
        <v>0</v>
      </c>
      <c r="W94" s="25">
        <f t="shared" si="5"/>
        <v>0</v>
      </c>
      <c r="X94" s="11">
        <v>0</v>
      </c>
      <c r="Y94" s="11">
        <v>0</v>
      </c>
      <c r="Z94" s="11">
        <v>0</v>
      </c>
    </row>
    <row r="95" spans="1:26" ht="51" x14ac:dyDescent="0.25">
      <c r="A95" s="13" t="s">
        <v>121</v>
      </c>
      <c r="B95" s="13" t="s">
        <v>123</v>
      </c>
      <c r="C95" s="13" t="s">
        <v>125</v>
      </c>
      <c r="D95" s="13" t="s">
        <v>127</v>
      </c>
      <c r="E95" s="13" t="s">
        <v>129</v>
      </c>
      <c r="F95" s="13" t="s">
        <v>133</v>
      </c>
      <c r="G95" s="13" t="s">
        <v>48</v>
      </c>
      <c r="H95" s="14" t="s">
        <v>140</v>
      </c>
      <c r="I95" s="15" t="s">
        <v>18</v>
      </c>
      <c r="J95" s="15" t="s">
        <v>19</v>
      </c>
      <c r="K95" s="16" t="s">
        <v>20</v>
      </c>
      <c r="L95" s="17" t="s">
        <v>21</v>
      </c>
      <c r="M95" s="18">
        <v>925995310</v>
      </c>
      <c r="N95" s="18">
        <v>118475311</v>
      </c>
      <c r="O95" s="18">
        <v>807519999</v>
      </c>
      <c r="P95" s="19">
        <v>118475311</v>
      </c>
      <c r="Q95" s="23">
        <f t="shared" si="3"/>
        <v>0.12794374844079934</v>
      </c>
      <c r="R95" s="18">
        <v>0</v>
      </c>
      <c r="S95" s="18">
        <v>0</v>
      </c>
      <c r="T95" s="25">
        <f t="shared" si="4"/>
        <v>0</v>
      </c>
      <c r="U95" s="18">
        <v>118475311</v>
      </c>
      <c r="V95" s="18">
        <v>0</v>
      </c>
      <c r="W95" s="25">
        <f t="shared" si="5"/>
        <v>0</v>
      </c>
      <c r="X95" s="18">
        <v>0</v>
      </c>
      <c r="Y95" s="18">
        <v>0</v>
      </c>
      <c r="Z95" s="18">
        <v>0</v>
      </c>
    </row>
    <row r="96" spans="1:26" ht="38.25" x14ac:dyDescent="0.25">
      <c r="A96" s="6" t="s">
        <v>121</v>
      </c>
      <c r="B96" s="6" t="s">
        <v>123</v>
      </c>
      <c r="C96" s="6" t="s">
        <v>125</v>
      </c>
      <c r="D96" s="6" t="s">
        <v>127</v>
      </c>
      <c r="E96" s="6" t="s">
        <v>129</v>
      </c>
      <c r="F96" s="6" t="s">
        <v>135</v>
      </c>
      <c r="G96" s="6"/>
      <c r="H96" s="7" t="s">
        <v>136</v>
      </c>
      <c r="I96" s="8" t="s">
        <v>18</v>
      </c>
      <c r="J96" s="8" t="s">
        <v>19</v>
      </c>
      <c r="K96" s="9" t="s">
        <v>20</v>
      </c>
      <c r="L96" s="10" t="s">
        <v>21</v>
      </c>
      <c r="M96" s="11">
        <v>478513940</v>
      </c>
      <c r="N96" s="11">
        <v>474000000</v>
      </c>
      <c r="O96" s="11">
        <v>4513940</v>
      </c>
      <c r="P96" s="12">
        <v>474000000</v>
      </c>
      <c r="Q96" s="23">
        <f t="shared" si="3"/>
        <v>0.99056675339489586</v>
      </c>
      <c r="R96" s="11">
        <v>0</v>
      </c>
      <c r="S96" s="11">
        <v>0</v>
      </c>
      <c r="T96" s="25">
        <f t="shared" si="4"/>
        <v>0</v>
      </c>
      <c r="U96" s="11">
        <v>474000000</v>
      </c>
      <c r="V96" s="11">
        <v>0</v>
      </c>
      <c r="W96" s="25">
        <f t="shared" si="5"/>
        <v>0</v>
      </c>
      <c r="X96" s="11">
        <v>0</v>
      </c>
      <c r="Y96" s="11">
        <v>0</v>
      </c>
      <c r="Z96" s="11">
        <v>0</v>
      </c>
    </row>
    <row r="97" spans="1:26" ht="63.75" x14ac:dyDescent="0.25">
      <c r="A97" s="13" t="s">
        <v>121</v>
      </c>
      <c r="B97" s="13" t="s">
        <v>123</v>
      </c>
      <c r="C97" s="13" t="s">
        <v>125</v>
      </c>
      <c r="D97" s="13" t="s">
        <v>127</v>
      </c>
      <c r="E97" s="13" t="s">
        <v>129</v>
      </c>
      <c r="F97" s="13" t="s">
        <v>135</v>
      </c>
      <c r="G97" s="13" t="s">
        <v>48</v>
      </c>
      <c r="H97" s="14" t="s">
        <v>141</v>
      </c>
      <c r="I97" s="15" t="s">
        <v>18</v>
      </c>
      <c r="J97" s="15" t="s">
        <v>19</v>
      </c>
      <c r="K97" s="16" t="s">
        <v>20</v>
      </c>
      <c r="L97" s="17" t="s">
        <v>21</v>
      </c>
      <c r="M97" s="18">
        <v>478513940</v>
      </c>
      <c r="N97" s="18">
        <v>474000000</v>
      </c>
      <c r="O97" s="18">
        <v>4513940</v>
      </c>
      <c r="P97" s="19">
        <v>474000000</v>
      </c>
      <c r="Q97" s="23">
        <f t="shared" si="3"/>
        <v>0.99056675339489586</v>
      </c>
      <c r="R97" s="18">
        <v>0</v>
      </c>
      <c r="S97" s="18">
        <v>0</v>
      </c>
      <c r="T97" s="25">
        <f t="shared" si="4"/>
        <v>0</v>
      </c>
      <c r="U97" s="18">
        <v>474000000</v>
      </c>
      <c r="V97" s="18">
        <v>0</v>
      </c>
      <c r="W97" s="25">
        <f t="shared" si="5"/>
        <v>0</v>
      </c>
      <c r="X97" s="18">
        <v>0</v>
      </c>
      <c r="Y97" s="18">
        <v>0</v>
      </c>
      <c r="Z97" s="18">
        <v>0</v>
      </c>
    </row>
    <row r="98" spans="1:26" ht="25.5" x14ac:dyDescent="0.25">
      <c r="A98" s="6" t="s">
        <v>121</v>
      </c>
      <c r="B98" s="6" t="s">
        <v>123</v>
      </c>
      <c r="C98" s="6" t="s">
        <v>125</v>
      </c>
      <c r="D98" s="6" t="s">
        <v>127</v>
      </c>
      <c r="E98" s="6" t="s">
        <v>129</v>
      </c>
      <c r="F98" s="6" t="s">
        <v>137</v>
      </c>
      <c r="G98" s="6"/>
      <c r="H98" s="7" t="s">
        <v>138</v>
      </c>
      <c r="I98" s="8" t="s">
        <v>18</v>
      </c>
      <c r="J98" s="8" t="s">
        <v>19</v>
      </c>
      <c r="K98" s="9" t="s">
        <v>20</v>
      </c>
      <c r="L98" s="10" t="s">
        <v>21</v>
      </c>
      <c r="M98" s="11">
        <v>292800000</v>
      </c>
      <c r="N98" s="11">
        <v>0</v>
      </c>
      <c r="O98" s="11">
        <v>292800000</v>
      </c>
      <c r="P98" s="12">
        <v>0</v>
      </c>
      <c r="Q98" s="23">
        <f t="shared" si="3"/>
        <v>0</v>
      </c>
      <c r="R98" s="11">
        <v>0</v>
      </c>
      <c r="S98" s="11">
        <v>0</v>
      </c>
      <c r="T98" s="25">
        <f t="shared" si="4"/>
        <v>0</v>
      </c>
      <c r="U98" s="11">
        <v>0</v>
      </c>
      <c r="V98" s="11">
        <v>0</v>
      </c>
      <c r="W98" s="25">
        <f t="shared" si="5"/>
        <v>0</v>
      </c>
      <c r="X98" s="11">
        <v>0</v>
      </c>
      <c r="Y98" s="11">
        <v>0</v>
      </c>
      <c r="Z98" s="11">
        <v>0</v>
      </c>
    </row>
    <row r="99" spans="1:26" ht="63.75" x14ac:dyDescent="0.25">
      <c r="A99" s="13" t="s">
        <v>121</v>
      </c>
      <c r="B99" s="13" t="s">
        <v>123</v>
      </c>
      <c r="C99" s="13" t="s">
        <v>125</v>
      </c>
      <c r="D99" s="13" t="s">
        <v>127</v>
      </c>
      <c r="E99" s="13" t="s">
        <v>129</v>
      </c>
      <c r="F99" s="13" t="s">
        <v>137</v>
      </c>
      <c r="G99" s="13" t="s">
        <v>48</v>
      </c>
      <c r="H99" s="14" t="s">
        <v>142</v>
      </c>
      <c r="I99" s="15" t="s">
        <v>18</v>
      </c>
      <c r="J99" s="15" t="s">
        <v>19</v>
      </c>
      <c r="K99" s="16" t="s">
        <v>20</v>
      </c>
      <c r="L99" s="17" t="s">
        <v>21</v>
      </c>
      <c r="M99" s="18">
        <v>292800000</v>
      </c>
      <c r="N99" s="18">
        <v>0</v>
      </c>
      <c r="O99" s="18">
        <v>292800000</v>
      </c>
      <c r="P99" s="19">
        <v>0</v>
      </c>
      <c r="Q99" s="23">
        <f t="shared" si="3"/>
        <v>0</v>
      </c>
      <c r="R99" s="18">
        <v>0</v>
      </c>
      <c r="S99" s="18">
        <v>0</v>
      </c>
      <c r="T99" s="25">
        <f t="shared" si="4"/>
        <v>0</v>
      </c>
      <c r="U99" s="18">
        <v>0</v>
      </c>
      <c r="V99" s="18">
        <v>0</v>
      </c>
      <c r="W99" s="25">
        <f t="shared" si="5"/>
        <v>0</v>
      </c>
      <c r="X99" s="18">
        <v>0</v>
      </c>
      <c r="Y99" s="18">
        <v>0</v>
      </c>
      <c r="Z99" s="18">
        <v>0</v>
      </c>
    </row>
    <row r="100" spans="1:26" ht="25.5" x14ac:dyDescent="0.25">
      <c r="A100" s="6" t="s">
        <v>121</v>
      </c>
      <c r="B100" s="6" t="s">
        <v>143</v>
      </c>
      <c r="C100" s="6"/>
      <c r="D100" s="6"/>
      <c r="E100" s="6"/>
      <c r="F100" s="6"/>
      <c r="G100" s="6"/>
      <c r="H100" s="7" t="s">
        <v>144</v>
      </c>
      <c r="I100" s="8" t="s">
        <v>18</v>
      </c>
      <c r="J100" s="8" t="s">
        <v>19</v>
      </c>
      <c r="K100" s="9" t="s">
        <v>20</v>
      </c>
      <c r="L100" s="10" t="s">
        <v>21</v>
      </c>
      <c r="M100" s="11">
        <v>1846004690</v>
      </c>
      <c r="N100" s="11">
        <v>1453317908.8</v>
      </c>
      <c r="O100" s="11">
        <v>392686781.19999999</v>
      </c>
      <c r="P100" s="12">
        <v>1339904481.5999999</v>
      </c>
      <c r="Q100" s="23">
        <f t="shared" si="3"/>
        <v>0.72584023694977717</v>
      </c>
      <c r="R100" s="11">
        <v>113413427.2</v>
      </c>
      <c r="S100" s="11">
        <v>64130000</v>
      </c>
      <c r="T100" s="25">
        <f t="shared" si="4"/>
        <v>3.4739890070376797E-2</v>
      </c>
      <c r="U100" s="11">
        <v>1275774481.5999999</v>
      </c>
      <c r="V100" s="11">
        <v>64130000</v>
      </c>
      <c r="W100" s="25">
        <f t="shared" si="5"/>
        <v>3.4739890070376797E-2</v>
      </c>
      <c r="X100" s="11">
        <v>64130000</v>
      </c>
      <c r="Y100" s="11">
        <v>0</v>
      </c>
      <c r="Z100" s="11">
        <v>0</v>
      </c>
    </row>
    <row r="101" spans="1:26" ht="16.5" x14ac:dyDescent="0.25">
      <c r="A101" s="6" t="s">
        <v>121</v>
      </c>
      <c r="B101" s="6" t="s">
        <v>143</v>
      </c>
      <c r="C101" s="6" t="s">
        <v>125</v>
      </c>
      <c r="D101" s="6"/>
      <c r="E101" s="6"/>
      <c r="F101" s="6"/>
      <c r="G101" s="6"/>
      <c r="H101" s="7" t="s">
        <v>126</v>
      </c>
      <c r="I101" s="8" t="s">
        <v>18</v>
      </c>
      <c r="J101" s="8" t="s">
        <v>19</v>
      </c>
      <c r="K101" s="9" t="s">
        <v>20</v>
      </c>
      <c r="L101" s="10" t="s">
        <v>21</v>
      </c>
      <c r="M101" s="11">
        <v>1846004690</v>
      </c>
      <c r="N101" s="11">
        <v>1453317908.8</v>
      </c>
      <c r="O101" s="11">
        <v>392686781.19999999</v>
      </c>
      <c r="P101" s="12">
        <v>1339904481.5999999</v>
      </c>
      <c r="Q101" s="23">
        <f t="shared" si="3"/>
        <v>0.72584023694977717</v>
      </c>
      <c r="R101" s="11">
        <v>113413427.2</v>
      </c>
      <c r="S101" s="11">
        <v>64130000</v>
      </c>
      <c r="T101" s="25">
        <f t="shared" si="4"/>
        <v>3.4739890070376797E-2</v>
      </c>
      <c r="U101" s="11">
        <v>1275774481.5999999</v>
      </c>
      <c r="V101" s="11">
        <v>64130000</v>
      </c>
      <c r="W101" s="25">
        <f t="shared" si="5"/>
        <v>3.4739890070376797E-2</v>
      </c>
      <c r="X101" s="11">
        <v>64130000</v>
      </c>
      <c r="Y101" s="11">
        <v>0</v>
      </c>
      <c r="Z101" s="11">
        <v>0</v>
      </c>
    </row>
    <row r="102" spans="1:26" ht="25.5" x14ac:dyDescent="0.25">
      <c r="A102" s="6" t="s">
        <v>121</v>
      </c>
      <c r="B102" s="6" t="s">
        <v>143</v>
      </c>
      <c r="C102" s="6" t="s">
        <v>125</v>
      </c>
      <c r="D102" s="6" t="s">
        <v>145</v>
      </c>
      <c r="E102" s="6"/>
      <c r="F102" s="6"/>
      <c r="G102" s="6"/>
      <c r="H102" s="7" t="s">
        <v>146</v>
      </c>
      <c r="I102" s="8" t="s">
        <v>18</v>
      </c>
      <c r="J102" s="8" t="s">
        <v>19</v>
      </c>
      <c r="K102" s="9" t="s">
        <v>20</v>
      </c>
      <c r="L102" s="10" t="s">
        <v>21</v>
      </c>
      <c r="M102" s="11">
        <v>1846004690</v>
      </c>
      <c r="N102" s="11">
        <v>1453317908.8</v>
      </c>
      <c r="O102" s="11">
        <v>392686781.19999999</v>
      </c>
      <c r="P102" s="12">
        <v>1339904481.5999999</v>
      </c>
      <c r="Q102" s="23">
        <f t="shared" si="3"/>
        <v>0.72584023694977717</v>
      </c>
      <c r="R102" s="11">
        <v>113413427.2</v>
      </c>
      <c r="S102" s="11">
        <v>64130000</v>
      </c>
      <c r="T102" s="25">
        <f t="shared" si="4"/>
        <v>3.4739890070376797E-2</v>
      </c>
      <c r="U102" s="11">
        <v>1275774481.5999999</v>
      </c>
      <c r="V102" s="11">
        <v>64130000</v>
      </c>
      <c r="W102" s="25">
        <f t="shared" si="5"/>
        <v>3.4739890070376797E-2</v>
      </c>
      <c r="X102" s="11">
        <v>64130000</v>
      </c>
      <c r="Y102" s="11">
        <v>0</v>
      </c>
      <c r="Z102" s="11">
        <v>0</v>
      </c>
    </row>
    <row r="103" spans="1:26" ht="25.5" x14ac:dyDescent="0.25">
      <c r="A103" s="6" t="s">
        <v>121</v>
      </c>
      <c r="B103" s="6" t="s">
        <v>143</v>
      </c>
      <c r="C103" s="6" t="s">
        <v>125</v>
      </c>
      <c r="D103" s="6" t="s">
        <v>145</v>
      </c>
      <c r="E103" s="6" t="s">
        <v>129</v>
      </c>
      <c r="F103" s="6"/>
      <c r="G103" s="6"/>
      <c r="H103" s="7" t="s">
        <v>130</v>
      </c>
      <c r="I103" s="8" t="s">
        <v>18</v>
      </c>
      <c r="J103" s="8" t="s">
        <v>19</v>
      </c>
      <c r="K103" s="9" t="s">
        <v>20</v>
      </c>
      <c r="L103" s="10" t="s">
        <v>21</v>
      </c>
      <c r="M103" s="11">
        <v>1846004690</v>
      </c>
      <c r="N103" s="11">
        <v>1453317908.8</v>
      </c>
      <c r="O103" s="11">
        <v>392686781.19999999</v>
      </c>
      <c r="P103" s="12">
        <v>1339904481.5999999</v>
      </c>
      <c r="Q103" s="23">
        <f t="shared" si="3"/>
        <v>0.72584023694977717</v>
      </c>
      <c r="R103" s="11">
        <v>113413427.2</v>
      </c>
      <c r="S103" s="11">
        <v>64130000</v>
      </c>
      <c r="T103" s="25">
        <f t="shared" si="4"/>
        <v>3.4739890070376797E-2</v>
      </c>
      <c r="U103" s="11">
        <v>1275774481.5999999</v>
      </c>
      <c r="V103" s="11">
        <v>64130000</v>
      </c>
      <c r="W103" s="25">
        <f t="shared" si="5"/>
        <v>3.4739890070376797E-2</v>
      </c>
      <c r="X103" s="11">
        <v>64130000</v>
      </c>
      <c r="Y103" s="11">
        <v>0</v>
      </c>
      <c r="Z103" s="11">
        <v>0</v>
      </c>
    </row>
    <row r="104" spans="1:26" ht="16.5" x14ac:dyDescent="0.25">
      <c r="A104" s="6" t="s">
        <v>121</v>
      </c>
      <c r="B104" s="6" t="s">
        <v>143</v>
      </c>
      <c r="C104" s="6" t="s">
        <v>125</v>
      </c>
      <c r="D104" s="6" t="s">
        <v>145</v>
      </c>
      <c r="E104" s="6" t="s">
        <v>129</v>
      </c>
      <c r="F104" s="6" t="s">
        <v>147</v>
      </c>
      <c r="G104" s="6"/>
      <c r="H104" s="7" t="s">
        <v>148</v>
      </c>
      <c r="I104" s="8" t="s">
        <v>18</v>
      </c>
      <c r="J104" s="8" t="s">
        <v>19</v>
      </c>
      <c r="K104" s="9" t="s">
        <v>20</v>
      </c>
      <c r="L104" s="10" t="s">
        <v>21</v>
      </c>
      <c r="M104" s="11">
        <v>265000000</v>
      </c>
      <c r="N104" s="11">
        <v>165000000</v>
      </c>
      <c r="O104" s="11">
        <v>100000000</v>
      </c>
      <c r="P104" s="12">
        <v>165000000</v>
      </c>
      <c r="Q104" s="23">
        <f t="shared" si="3"/>
        <v>0.62264150943396224</v>
      </c>
      <c r="R104" s="11">
        <v>0</v>
      </c>
      <c r="S104" s="11">
        <v>15000000</v>
      </c>
      <c r="T104" s="25">
        <f t="shared" si="4"/>
        <v>5.6603773584905662E-2</v>
      </c>
      <c r="U104" s="11">
        <v>150000000</v>
      </c>
      <c r="V104" s="11">
        <v>15000000</v>
      </c>
      <c r="W104" s="25">
        <f t="shared" si="5"/>
        <v>5.6603773584905662E-2</v>
      </c>
      <c r="X104" s="11">
        <v>15000000</v>
      </c>
      <c r="Y104" s="11">
        <v>0</v>
      </c>
      <c r="Z104" s="11">
        <v>0</v>
      </c>
    </row>
    <row r="105" spans="1:26" ht="38.25" x14ac:dyDescent="0.25">
      <c r="A105" s="13" t="s">
        <v>121</v>
      </c>
      <c r="B105" s="13" t="s">
        <v>143</v>
      </c>
      <c r="C105" s="13" t="s">
        <v>125</v>
      </c>
      <c r="D105" s="13" t="s">
        <v>145</v>
      </c>
      <c r="E105" s="13" t="s">
        <v>129</v>
      </c>
      <c r="F105" s="13" t="s">
        <v>147</v>
      </c>
      <c r="G105" s="13" t="s">
        <v>48</v>
      </c>
      <c r="H105" s="14" t="s">
        <v>152</v>
      </c>
      <c r="I105" s="15" t="s">
        <v>18</v>
      </c>
      <c r="J105" s="15" t="s">
        <v>19</v>
      </c>
      <c r="K105" s="16" t="s">
        <v>20</v>
      </c>
      <c r="L105" s="17" t="s">
        <v>21</v>
      </c>
      <c r="M105" s="18">
        <v>265000000</v>
      </c>
      <c r="N105" s="18">
        <v>165000000</v>
      </c>
      <c r="O105" s="18">
        <v>100000000</v>
      </c>
      <c r="P105" s="19">
        <v>165000000</v>
      </c>
      <c r="Q105" s="23">
        <f t="shared" si="3"/>
        <v>0.62264150943396224</v>
      </c>
      <c r="R105" s="18">
        <v>0</v>
      </c>
      <c r="S105" s="18">
        <v>15000000</v>
      </c>
      <c r="T105" s="25">
        <f t="shared" si="4"/>
        <v>5.6603773584905662E-2</v>
      </c>
      <c r="U105" s="18">
        <v>150000000</v>
      </c>
      <c r="V105" s="18">
        <v>15000000</v>
      </c>
      <c r="W105" s="25">
        <f t="shared" si="5"/>
        <v>5.6603773584905662E-2</v>
      </c>
      <c r="X105" s="18">
        <v>15000000</v>
      </c>
      <c r="Y105" s="18">
        <v>0</v>
      </c>
      <c r="Z105" s="18">
        <v>0</v>
      </c>
    </row>
    <row r="106" spans="1:26" ht="16.5" x14ac:dyDescent="0.25">
      <c r="A106" s="6" t="s">
        <v>121</v>
      </c>
      <c r="B106" s="6" t="s">
        <v>143</v>
      </c>
      <c r="C106" s="6" t="s">
        <v>125</v>
      </c>
      <c r="D106" s="6" t="s">
        <v>145</v>
      </c>
      <c r="E106" s="6" t="s">
        <v>129</v>
      </c>
      <c r="F106" s="6" t="s">
        <v>149</v>
      </c>
      <c r="G106" s="6"/>
      <c r="H106" s="7" t="s">
        <v>150</v>
      </c>
      <c r="I106" s="8" t="s">
        <v>18</v>
      </c>
      <c r="J106" s="8" t="s">
        <v>19</v>
      </c>
      <c r="K106" s="9" t="s">
        <v>20</v>
      </c>
      <c r="L106" s="10" t="s">
        <v>21</v>
      </c>
      <c r="M106" s="11">
        <v>56004690</v>
      </c>
      <c r="N106" s="11">
        <v>56004690</v>
      </c>
      <c r="O106" s="11">
        <v>0</v>
      </c>
      <c r="P106" s="12">
        <v>56004690</v>
      </c>
      <c r="Q106" s="23">
        <f t="shared" si="3"/>
        <v>1</v>
      </c>
      <c r="R106" s="11">
        <v>0</v>
      </c>
      <c r="S106" s="11">
        <v>49130000</v>
      </c>
      <c r="T106" s="25">
        <f t="shared" si="4"/>
        <v>0.87724795905485775</v>
      </c>
      <c r="U106" s="11">
        <v>6874690</v>
      </c>
      <c r="V106" s="11">
        <v>49130000</v>
      </c>
      <c r="W106" s="25">
        <f t="shared" si="5"/>
        <v>0.87724795905485775</v>
      </c>
      <c r="X106" s="11">
        <v>49130000</v>
      </c>
      <c r="Y106" s="11">
        <v>0</v>
      </c>
      <c r="Z106" s="11">
        <v>0</v>
      </c>
    </row>
    <row r="107" spans="1:26" ht="51" x14ac:dyDescent="0.25">
      <c r="A107" s="13" t="s">
        <v>121</v>
      </c>
      <c r="B107" s="13" t="s">
        <v>143</v>
      </c>
      <c r="C107" s="13" t="s">
        <v>125</v>
      </c>
      <c r="D107" s="13" t="s">
        <v>145</v>
      </c>
      <c r="E107" s="13" t="s">
        <v>129</v>
      </c>
      <c r="F107" s="13" t="s">
        <v>149</v>
      </c>
      <c r="G107" s="13" t="s">
        <v>48</v>
      </c>
      <c r="H107" s="14" t="s">
        <v>153</v>
      </c>
      <c r="I107" s="15" t="s">
        <v>18</v>
      </c>
      <c r="J107" s="15" t="s">
        <v>19</v>
      </c>
      <c r="K107" s="16" t="s">
        <v>20</v>
      </c>
      <c r="L107" s="17" t="s">
        <v>21</v>
      </c>
      <c r="M107" s="18">
        <v>56004690</v>
      </c>
      <c r="N107" s="18">
        <v>56004690</v>
      </c>
      <c r="O107" s="18">
        <v>0</v>
      </c>
      <c r="P107" s="19">
        <v>56004690</v>
      </c>
      <c r="Q107" s="23">
        <f t="shared" si="3"/>
        <v>1</v>
      </c>
      <c r="R107" s="18">
        <v>0</v>
      </c>
      <c r="S107" s="18">
        <v>49130000</v>
      </c>
      <c r="T107" s="25">
        <f t="shared" si="4"/>
        <v>0.87724795905485775</v>
      </c>
      <c r="U107" s="18">
        <v>6874690</v>
      </c>
      <c r="V107" s="18">
        <v>49130000</v>
      </c>
      <c r="W107" s="25">
        <f t="shared" si="5"/>
        <v>0.87724795905485775</v>
      </c>
      <c r="X107" s="18">
        <v>49130000</v>
      </c>
      <c r="Y107" s="18">
        <v>0</v>
      </c>
      <c r="Z107" s="18">
        <v>0</v>
      </c>
    </row>
    <row r="108" spans="1:26" ht="16.5" x14ac:dyDescent="0.25">
      <c r="A108" s="6" t="s">
        <v>121</v>
      </c>
      <c r="B108" s="6" t="s">
        <v>143</v>
      </c>
      <c r="C108" s="6" t="s">
        <v>125</v>
      </c>
      <c r="D108" s="6" t="s">
        <v>145</v>
      </c>
      <c r="E108" s="6" t="s">
        <v>129</v>
      </c>
      <c r="F108" s="6" t="s">
        <v>151</v>
      </c>
      <c r="G108" s="6"/>
      <c r="H108" s="7" t="s">
        <v>134</v>
      </c>
      <c r="I108" s="8" t="s">
        <v>18</v>
      </c>
      <c r="J108" s="8" t="s">
        <v>19</v>
      </c>
      <c r="K108" s="9" t="s">
        <v>20</v>
      </c>
      <c r="L108" s="10" t="s">
        <v>21</v>
      </c>
      <c r="M108" s="11">
        <v>1525000000</v>
      </c>
      <c r="N108" s="11">
        <v>1232313218.8</v>
      </c>
      <c r="O108" s="11">
        <v>292686781.19999999</v>
      </c>
      <c r="P108" s="12">
        <v>1118899791.5999999</v>
      </c>
      <c r="Q108" s="23">
        <f t="shared" si="3"/>
        <v>0.73370478137704909</v>
      </c>
      <c r="R108" s="11">
        <v>113413427.2</v>
      </c>
      <c r="S108" s="11">
        <v>0</v>
      </c>
      <c r="T108" s="25">
        <f t="shared" si="4"/>
        <v>0</v>
      </c>
      <c r="U108" s="11">
        <v>1118899791.5999999</v>
      </c>
      <c r="V108" s="11">
        <v>0</v>
      </c>
      <c r="W108" s="25">
        <f t="shared" si="5"/>
        <v>0</v>
      </c>
      <c r="X108" s="11">
        <v>0</v>
      </c>
      <c r="Y108" s="11">
        <v>0</v>
      </c>
      <c r="Z108" s="11">
        <v>0</v>
      </c>
    </row>
    <row r="109" spans="1:26" ht="38.25" x14ac:dyDescent="0.25">
      <c r="A109" s="13" t="s">
        <v>121</v>
      </c>
      <c r="B109" s="13" t="s">
        <v>143</v>
      </c>
      <c r="C109" s="13" t="s">
        <v>125</v>
      </c>
      <c r="D109" s="13" t="s">
        <v>145</v>
      </c>
      <c r="E109" s="13" t="s">
        <v>129</v>
      </c>
      <c r="F109" s="13" t="s">
        <v>151</v>
      </c>
      <c r="G109" s="13" t="s">
        <v>48</v>
      </c>
      <c r="H109" s="14" t="s">
        <v>154</v>
      </c>
      <c r="I109" s="15" t="s">
        <v>18</v>
      </c>
      <c r="J109" s="15" t="s">
        <v>19</v>
      </c>
      <c r="K109" s="16" t="s">
        <v>20</v>
      </c>
      <c r="L109" s="17" t="s">
        <v>21</v>
      </c>
      <c r="M109" s="18">
        <v>1525000000</v>
      </c>
      <c r="N109" s="18">
        <v>1232313218.8</v>
      </c>
      <c r="O109" s="18">
        <v>292686781.19999999</v>
      </c>
      <c r="P109" s="19">
        <v>1118899791.5999999</v>
      </c>
      <c r="Q109" s="23">
        <f t="shared" si="3"/>
        <v>0.73370478137704909</v>
      </c>
      <c r="R109" s="18">
        <v>113413427.2</v>
      </c>
      <c r="S109" s="18">
        <v>0</v>
      </c>
      <c r="T109" s="25">
        <f t="shared" si="4"/>
        <v>0</v>
      </c>
      <c r="U109" s="18">
        <v>1118899791.5999999</v>
      </c>
      <c r="V109" s="18">
        <v>0</v>
      </c>
      <c r="W109" s="25">
        <f t="shared" si="5"/>
        <v>0</v>
      </c>
      <c r="X109" s="18">
        <v>0</v>
      </c>
      <c r="Y109" s="18">
        <v>0</v>
      </c>
      <c r="Z109" s="18">
        <v>0</v>
      </c>
    </row>
    <row r="110" spans="1:26" s="45" customFormat="1" ht="16.5" x14ac:dyDescent="0.3">
      <c r="A110" s="43" t="s">
        <v>3</v>
      </c>
      <c r="B110" s="43" t="s">
        <v>3</v>
      </c>
      <c r="C110" s="43" t="s">
        <v>3</v>
      </c>
      <c r="D110" s="43" t="s">
        <v>3</v>
      </c>
      <c r="E110" s="43" t="s">
        <v>3</v>
      </c>
      <c r="F110" s="43" t="s">
        <v>3</v>
      </c>
      <c r="G110" s="43" t="s">
        <v>3</v>
      </c>
      <c r="H110" s="43" t="s">
        <v>3</v>
      </c>
      <c r="I110" s="43" t="s">
        <v>3</v>
      </c>
      <c r="J110" s="43" t="s">
        <v>3</v>
      </c>
      <c r="K110" s="43" t="s">
        <v>3</v>
      </c>
      <c r="L110" s="43" t="s">
        <v>3</v>
      </c>
      <c r="M110" s="44">
        <f>+M6+M87</f>
        <v>28317313940</v>
      </c>
      <c r="N110" s="44">
        <f t="shared" ref="N110:Z110" si="6">+N6+N87</f>
        <v>8168456173.1900005</v>
      </c>
      <c r="O110" s="44">
        <f t="shared" si="6"/>
        <v>20148857766.810001</v>
      </c>
      <c r="P110" s="44">
        <f t="shared" si="6"/>
        <v>8043868975.9899998</v>
      </c>
      <c r="Q110" s="42">
        <f t="shared" si="3"/>
        <v>0.2840618638135563</v>
      </c>
      <c r="R110" s="44">
        <f t="shared" si="6"/>
        <v>124587197.2</v>
      </c>
      <c r="S110" s="44">
        <f t="shared" si="6"/>
        <v>5117169962</v>
      </c>
      <c r="T110" s="42">
        <f t="shared" si="4"/>
        <v>0.18070816931445158</v>
      </c>
      <c r="U110" s="44">
        <f t="shared" si="6"/>
        <v>2926699013.9899998</v>
      </c>
      <c r="V110" s="44">
        <f t="shared" si="6"/>
        <v>5117169962</v>
      </c>
      <c r="W110" s="42">
        <f t="shared" si="5"/>
        <v>0.18070816931445158</v>
      </c>
      <c r="X110" s="44">
        <f t="shared" si="6"/>
        <v>4611250817</v>
      </c>
      <c r="Y110" s="44">
        <f t="shared" si="6"/>
        <v>505919145</v>
      </c>
      <c r="Z110" s="44">
        <f t="shared" si="6"/>
        <v>1468147</v>
      </c>
    </row>
  </sheetData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 1ABR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Alberto Torres Salazar</dc:creator>
  <cp:lastModifiedBy>Carlos Julio Buitrago Ortiz</cp:lastModifiedBy>
  <dcterms:created xsi:type="dcterms:W3CDTF">2024-04-01T12:28:44Z</dcterms:created>
  <dcterms:modified xsi:type="dcterms:W3CDTF">2024-04-08T13:11:45Z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